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Oranzova2 - Návrh opravy ..." sheetId="2" state="visible" r:id="rId3"/>
  </sheets>
  <definedNames>
    <definedName function="false" hidden="false" localSheetId="1" name="_xlnm.Print_Area" vbProcedure="false">'Oranzova2 - Návrh opravy ...'!$C$4:$J$76,'Oranzova2 - Návrh opravy ...'!$C$82:$J$112,'Oranzova2 - Návrh opravy ...'!$C$118:$K$242</definedName>
    <definedName function="false" hidden="false" localSheetId="1" name="_xlnm.Print_Titles" vbProcedure="false">'Oranzova2 - Návrh opravy ...'!$128:$128</definedName>
    <definedName function="false" hidden="true" localSheetId="1" name="_xlnm._FilterDatabase" vbProcedure="false">'Oranzova2 - Návrh opravy ...'!$C$128:$K$242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<sst xmlns="http://schemas.openxmlformats.org/spreadsheetml/2006/main" count="1438" uniqueCount="413">
  <si>
    <t xml:space="preserve">Export Komplet</t>
  </si>
  <si>
    <t xml:space="preserve">2.0</t>
  </si>
  <si>
    <t xml:space="preserve">False</t>
  </si>
  <si>
    <t xml:space="preserve">{ec9e320b-9ad1-4ec8-a67d-eb4bf1382e6f}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</si>
  <si>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</si>
  <si>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</si>
  <si>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</si>
  <si>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</si>
  <si>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</si>
  <si>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</si>
  <si>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</si>
  <si>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</si>
  <si>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</si>
  <si>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Oranzova2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</si>
  <si>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</si>
  <si>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</si>
  <si>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Návrh opravy bytu po zatečení</t>
  </si>
  <si>
    <t xml:space="preserve">KSO:</t>
  </si>
  <si>
    <t xml:space="preserve">CC-CZ:</t>
  </si>
  <si>
    <t xml:space="preserve">Místo:</t>
  </si>
  <si>
    <t xml:space="preserve">Oranžová 2,Brno</t>
  </si>
  <si>
    <t xml:space="preserve">Datum:</t>
  </si>
  <si>
    <t xml:space="preserve">1. 9. 2021</t>
  </si>
  <si>
    <t xml:space="preserve">Zadavatel:</t>
  </si>
  <si>
    <t xml:space="preserve">IČ:</t>
  </si>
  <si>
    <t xml:space="preserve">SmBrno,OSM,Husova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</si>
  <si>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</si>
  <si>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</si>
  <si>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</si>
  <si>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</si>
  <si>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</si>
  <si>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</si>
  <si>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</si>
  <si>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</si>
  <si>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</si>
  <si>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</si>
  <si>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</si>
  <si>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</si>
  <si>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</si>
  <si>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</si>
  <si>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</si>
  <si>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</si>
  <si>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</si>
  <si>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</si>
  <si>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</si>
  <si>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</si>
  <si>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</si>
  <si>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</si>
  <si>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</si>
  <si>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</si>
  <si>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</si>
  <si>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</si>
  <si>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</si>
  <si>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</si>
  <si>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</si>
  <si>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</si>
  <si>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</si>
  <si>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</si>
  <si>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</si>
  <si>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</si>
  <si>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</si>
  <si>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</si>
  <si>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</si>
  <si>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</si>
  <si>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</si>
  <si>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</si>
  <si>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</si>
  <si>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</si>
  <si>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</si>
  <si>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</si>
  <si>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</si>
  <si>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</si>
  <si>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</si>
  <si>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</si>
  <si>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</si>
  <si>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</si>
  <si>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</si>
  <si>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</si>
  <si>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</si>
  <si>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</si>
  <si>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</si>
  <si>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</si>
  <si>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</si>
  <si>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</si>
  <si>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</si>
  <si>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</si>
  <si>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</si>
  <si>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</si>
  <si>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</si>
  <si>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</si>
  <si>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</si>
  <si>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</si>
  <si>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</si>
  <si>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725 - Zdravotechnika - zařizovací předměty</t>
  </si>
  <si>
    <t xml:space="preserve">    741 - Elektroinstalace - silnoproud</t>
  </si>
  <si>
    <t xml:space="preserve">    766 - Konstrukce truhlářské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</si>
  <si>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</si>
  <si>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</si>
  <si>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</si>
  <si>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</si>
  <si>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</si>
  <si>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</si>
  <si>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</si>
  <si>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</si>
  <si>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</si>
  <si>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</si>
  <si>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</si>
  <si>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</si>
  <si>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</si>
  <si>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</si>
  <si>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</si>
  <si>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</si>
  <si>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</si>
  <si>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</si>
  <si>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</si>
  <si>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</si>
  <si>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</si>
  <si>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</si>
  <si>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</si>
  <si>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</si>
  <si>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</si>
  <si>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</si>
  <si>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</si>
  <si>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611325421</t>
  </si>
  <si>
    <t xml:space="preserve">Oprava vnitřní vápenocementové štukové omítky stropů v rozsahu plochy do 10 %</t>
  </si>
  <si>
    <t xml:space="preserve">m2</t>
  </si>
  <si>
    <t xml:space="preserve">CS ÚRS 2021 02</t>
  </si>
  <si>
    <t xml:space="preserve">4</t>
  </si>
  <si>
    <t xml:space="preserve">2</t>
  </si>
  <si>
    <t xml:space="preserve">-1510084124</t>
  </si>
  <si>
    <t xml:space="preserve">VV</t>
  </si>
  <si>
    <t xml:space="preserve">8,9+1,2+7+1,5+29,5+9</t>
  </si>
  <si>
    <t xml:space="preserve">612325421</t>
  </si>
  <si>
    <t xml:space="preserve">Oprava vnitřní vápenocementové štukové omítky stěn v rozsahu plochy do 10 %</t>
  </si>
  <si>
    <t xml:space="preserve">-1947672897</t>
  </si>
  <si>
    <t xml:space="preserve">(10,6+5,6+1,0)*2*2,65"1+5"</t>
  </si>
  <si>
    <t xml:space="preserve">-3,5*2,6-0,9*2-0,8*2*2-1,24*1,45-0,9*2,2*2-0,77*2,2</t>
  </si>
  <si>
    <t xml:space="preserve">(0,9*2+0,8+2,2*2)*0,2+(1,24+1,45*2)*0,25</t>
  </si>
  <si>
    <t xml:space="preserve">Mezisoučet</t>
  </si>
  <si>
    <t xml:space="preserve">3</t>
  </si>
  <si>
    <t xml:space="preserve">"3"(3,01+0,3+2,3)*2*0,7</t>
  </si>
  <si>
    <t xml:space="preserve">"4"(1,5+1,05)*2*2,65-(1,05+0,3)*1,0-0,6*2-0,8*2</t>
  </si>
  <si>
    <t xml:space="preserve">"6"(3,45+2,6)*2*2,65-1,23*1,2-0,8*2,0+(1,25+1,2*2)*0,25</t>
  </si>
  <si>
    <t xml:space="preserve">Součet</t>
  </si>
  <si>
    <t xml:space="preserve">612325422</t>
  </si>
  <si>
    <t xml:space="preserve">Oprava vnitřní vápenocementové štukové omítky stěn v rozsahu plochy přes 10 do 30 %-WC</t>
  </si>
  <si>
    <t xml:space="preserve">1722987814</t>
  </si>
  <si>
    <t xml:space="preserve">"2"(1,43*2+0,9)*1,7-0,6*1</t>
  </si>
  <si>
    <t xml:space="preserve">9</t>
  </si>
  <si>
    <t xml:space="preserve">Ostatní konstrukce a práce, bourání</t>
  </si>
  <si>
    <t xml:space="preserve">952901111</t>
  </si>
  <si>
    <t xml:space="preserve">Vyčištění budov bytové a občanské výstavby při výšce podlaží do 4 m</t>
  </si>
  <si>
    <t xml:space="preserve">-1331230711</t>
  </si>
  <si>
    <t xml:space="preserve">57,1</t>
  </si>
  <si>
    <t xml:space="preserve">5</t>
  </si>
  <si>
    <t xml:space="preserve">952-pc 1</t>
  </si>
  <si>
    <t xml:space="preserve">Odvoz a likvidace kuchyňské linky,digestoře, háčků a šroubů</t>
  </si>
  <si>
    <t xml:space="preserve">sada</t>
  </si>
  <si>
    <t xml:space="preserve">1492358226</t>
  </si>
  <si>
    <t xml:space="preserve">952-pc 2</t>
  </si>
  <si>
    <t xml:space="preserve">Vyčistit zabudované skříně a police</t>
  </si>
  <si>
    <t xml:space="preserve">hod</t>
  </si>
  <si>
    <t xml:space="preserve">-993760857</t>
  </si>
  <si>
    <t xml:space="preserve">7</t>
  </si>
  <si>
    <t xml:space="preserve">952-pc 3</t>
  </si>
  <si>
    <t xml:space="preserve">Zapravit dirky v obkladech</t>
  </si>
  <si>
    <t xml:space="preserve">-1989176340</t>
  </si>
  <si>
    <t xml:space="preserve">8</t>
  </si>
  <si>
    <t xml:space="preserve">952-pc 4</t>
  </si>
  <si>
    <t xml:space="preserve">Vyvěšení dveří a odvoz</t>
  </si>
  <si>
    <t xml:space="preserve">kus</t>
  </si>
  <si>
    <t xml:space="preserve">1333849897</t>
  </si>
  <si>
    <t xml:space="preserve">952-pc 5</t>
  </si>
  <si>
    <t xml:space="preserve">Umýt vanu,umyvadlo,baterie</t>
  </si>
  <si>
    <t xml:space="preserve">635811364</t>
  </si>
  <si>
    <t xml:space="preserve">10</t>
  </si>
  <si>
    <t xml:space="preserve">952-pc 6</t>
  </si>
  <si>
    <t xml:space="preserve">Vyčistit parapet a opravit sít před holuby</t>
  </si>
  <si>
    <t xml:space="preserve">-355979382</t>
  </si>
  <si>
    <t xml:space="preserve">11</t>
  </si>
  <si>
    <t xml:space="preserve">952-pc 7</t>
  </si>
  <si>
    <t xml:space="preserve">Vyčistit dlažbu a sokl (od plísně) na balkoně</t>
  </si>
  <si>
    <t xml:space="preserve">836238711</t>
  </si>
  <si>
    <t xml:space="preserve">12</t>
  </si>
  <si>
    <t xml:space="preserve">952-pc 8</t>
  </si>
  <si>
    <t xml:space="preserve">Vyčistit obklady (od plísně) v koupelně a v kuchyni</t>
  </si>
  <si>
    <t xml:space="preserve">43903847</t>
  </si>
  <si>
    <t xml:space="preserve">13</t>
  </si>
  <si>
    <t xml:space="preserve">978011121</t>
  </si>
  <si>
    <t xml:space="preserve">Otlučení (osekání) vnitřní vápenné nebo vápenocementové omítky stropů v rozsahu přes 5 do 10 %</t>
  </si>
  <si>
    <t xml:space="preserve">612057324</t>
  </si>
  <si>
    <t xml:space="preserve">14</t>
  </si>
  <si>
    <t xml:space="preserve">978013121</t>
  </si>
  <si>
    <t xml:space="preserve">Otlučení (osekání) vnitřní vápenné nebo vápenocementové omítky stěn v rozsahu přes 5 do 10 %</t>
  </si>
  <si>
    <t xml:space="preserve">-1319704388</t>
  </si>
  <si>
    <t xml:space="preserve">978013141</t>
  </si>
  <si>
    <t xml:space="preserve">Otlučení (osekání) vnitřní vápenné nebo vápenocementové omítky stěn v rozsahu přes 10 do 30 %</t>
  </si>
  <si>
    <t xml:space="preserve">1441308479</t>
  </si>
  <si>
    <t xml:space="preserve">997</t>
  </si>
  <si>
    <t xml:space="preserve">Přesun sutě</t>
  </si>
  <si>
    <t xml:space="preserve">16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</si>
  <si>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</si>
  <si>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</si>
  <si>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</si>
  <si>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754303992</t>
  </si>
  <si>
    <t xml:space="preserve">17</t>
  </si>
  <si>
    <t xml:space="preserve">997013501</t>
  </si>
  <si>
    <t xml:space="preserve">Odvoz suti a vybouraných hmot na skládku nebo meziskládku do 1 km se složením</t>
  </si>
  <si>
    <t xml:space="preserve">1515220220</t>
  </si>
  <si>
    <t xml:space="preserve">18</t>
  </si>
  <si>
    <t xml:space="preserve">997013509</t>
  </si>
  <si>
    <t xml:space="preserve">Příplatek k odvozu suti a vybouraných hmot na skládku ZKD 1 km přes 1 km</t>
  </si>
  <si>
    <t xml:space="preserve">1080161527</t>
  </si>
  <si>
    <t xml:space="preserve">1,469*24 'Přepočtené koeficientem množství</t>
  </si>
  <si>
    <t xml:space="preserve">19</t>
  </si>
  <si>
    <t xml:space="preserve">997013601</t>
  </si>
  <si>
    <t xml:space="preserve">Poplatek za uložení na skládce (skládkovné) stavebního odpadu </t>
  </si>
  <si>
    <t xml:space="preserve">880896530</t>
  </si>
  <si>
    <t xml:space="preserve">998</t>
  </si>
  <si>
    <t xml:space="preserve">Přesun hmot</t>
  </si>
  <si>
    <t xml:space="preserve">20</t>
  </si>
  <si>
    <t xml:space="preserve">998018002</t>
  </si>
  <si>
    <t xml:space="preserve">Přesun hmot ruční pro budovy v přes 6 do 12 m</t>
  </si>
  <si>
    <t xml:space="preserve">-956065648</t>
  </si>
  <si>
    <t xml:space="preserve">PSV</t>
  </si>
  <si>
    <t xml:space="preserve">Práce a dodávky PSV</t>
  </si>
  <si>
    <t xml:space="preserve">725</t>
  </si>
  <si>
    <t xml:space="preserve">Zdravotechnika - zařizovací předměty</t>
  </si>
  <si>
    <t xml:space="preserve">725211602</t>
  </si>
  <si>
    <t xml:space="preserve">Umyvadlo keramické bílé šířky 550 mm včetně sifonu připevněné na stěnu šrouby</t>
  </si>
  <si>
    <t xml:space="preserve">soubor</t>
  </si>
  <si>
    <t xml:space="preserve">-1216287700</t>
  </si>
  <si>
    <t xml:space="preserve">22</t>
  </si>
  <si>
    <t xml:space="preserve">7256-pc 1</t>
  </si>
  <si>
    <t xml:space="preserve">Vyřazení sporáku na základě vyřazovacího protokolu, následná likvidace sporáku</t>
  </si>
  <si>
    <t xml:space="preserve">-2118659156</t>
  </si>
  <si>
    <t xml:space="preserve">23</t>
  </si>
  <si>
    <t xml:space="preserve">7257-pc 2</t>
  </si>
  <si>
    <t xml:space="preserve">D+M vestavěné el.trouby a varné desky el.</t>
  </si>
  <si>
    <t xml:space="preserve">1295035529</t>
  </si>
  <si>
    <t xml:space="preserve">24</t>
  </si>
  <si>
    <t xml:space="preserve">7257-pc 3</t>
  </si>
  <si>
    <t xml:space="preserve">Vyčistit WC kombi a vyměnit rohový ventil včetně přívodu</t>
  </si>
  <si>
    <t xml:space="preserve">-1433689848</t>
  </si>
  <si>
    <t xml:space="preserve">25</t>
  </si>
  <si>
    <t xml:space="preserve">7257-pc 4</t>
  </si>
  <si>
    <t xml:space="preserve">Výměna hlavního uzávěru vody</t>
  </si>
  <si>
    <t xml:space="preserve">-492206118</t>
  </si>
  <si>
    <t xml:space="preserve">26</t>
  </si>
  <si>
    <t xml:space="preserve">7257-pc 5</t>
  </si>
  <si>
    <t xml:space="preserve">Příprava na myčku</t>
  </si>
  <si>
    <t xml:space="preserve">-44637218</t>
  </si>
  <si>
    <t xml:space="preserve">27</t>
  </si>
  <si>
    <t xml:space="preserve">725820802</t>
  </si>
  <si>
    <t xml:space="preserve">Demontáž baterie stojánkové do jednoho otvoru</t>
  </si>
  <si>
    <t xml:space="preserve">-1367207533</t>
  </si>
  <si>
    <t xml:space="preserve">28</t>
  </si>
  <si>
    <t xml:space="preserve">725822613</t>
  </si>
  <si>
    <t xml:space="preserve">Baterie umyvadlová stojánková páková s výpustí</t>
  </si>
  <si>
    <t xml:space="preserve">-488515733</t>
  </si>
  <si>
    <t xml:space="preserve">29</t>
  </si>
  <si>
    <t xml:space="preserve">998725202</t>
  </si>
  <si>
    <t xml:space="preserve">Přesun hmot procentní pro zařizovací předměty v objektech v přes 6 do 12 m</t>
  </si>
  <si>
    <t xml:space="preserve">%</t>
  </si>
  <si>
    <t xml:space="preserve">429334854</t>
  </si>
  <si>
    <t xml:space="preserve">741</t>
  </si>
  <si>
    <t xml:space="preserve">Elektroinstalace - silnoproud</t>
  </si>
  <si>
    <t xml:space="preserve">30</t>
  </si>
  <si>
    <t xml:space="preserve">741330335</t>
  </si>
  <si>
    <t xml:space="preserve">Montáž ovladač tlačítkový vestavný-objímka se žárovkou</t>
  </si>
  <si>
    <t xml:space="preserve">2042142253</t>
  </si>
  <si>
    <t xml:space="preserve">31</t>
  </si>
  <si>
    <t xml:space="preserve">M</t>
  </si>
  <si>
    <t xml:space="preserve">34512200</t>
  </si>
  <si>
    <t xml:space="preserve">objímka žárovky E14 svorcová 1253-040 termoplast</t>
  </si>
  <si>
    <t xml:space="preserve">32</t>
  </si>
  <si>
    <t xml:space="preserve">-1811676446</t>
  </si>
  <si>
    <t xml:space="preserve">34774102</t>
  </si>
  <si>
    <t xml:space="preserve">žárovka LED E27 6W</t>
  </si>
  <si>
    <t xml:space="preserve">1311710933</t>
  </si>
  <si>
    <t xml:space="preserve">33</t>
  </si>
  <si>
    <t xml:space="preserve">347PC 1</t>
  </si>
  <si>
    <t xml:space="preserve">Oprava elektro u stropního světla a výměna -doplnění žárovek ve stěnách -celkem 9+3ks</t>
  </si>
  <si>
    <t xml:space="preserve">1413004022</t>
  </si>
  <si>
    <t xml:space="preserve">34</t>
  </si>
  <si>
    <t xml:space="preserve">347PC 2</t>
  </si>
  <si>
    <t xml:space="preserve">Osadit na WC stávající stropnici</t>
  </si>
  <si>
    <t xml:space="preserve">-1294362152</t>
  </si>
  <si>
    <t xml:space="preserve">35</t>
  </si>
  <si>
    <t xml:space="preserve">347PC 3</t>
  </si>
  <si>
    <t xml:space="preserve">Demontáž stropnici v koupelně,umýt a po opravách se znovu osadí</t>
  </si>
  <si>
    <t xml:space="preserve">201841340</t>
  </si>
  <si>
    <t xml:space="preserve">36</t>
  </si>
  <si>
    <t xml:space="preserve">998741201</t>
  </si>
  <si>
    <t xml:space="preserve">Přesun hmot procentní pro silnoproud v objektech v do 6 m</t>
  </si>
  <si>
    <t xml:space="preserve">20075948</t>
  </si>
  <si>
    <t xml:space="preserve">766</t>
  </si>
  <si>
    <t xml:space="preserve">Konstrukce truhlářské</t>
  </si>
  <si>
    <t xml:space="preserve">37</t>
  </si>
  <si>
    <t xml:space="preserve">61162014R3</t>
  </si>
  <si>
    <t xml:space="preserve">D+m dveře jednokřídlé fóliové plné bílé 600x1970mm včetně kování,klik a zámku z předsíně do koupelny-nutno přeměřit</t>
  </si>
  <si>
    <t xml:space="preserve">528394221</t>
  </si>
  <si>
    <t xml:space="preserve">38</t>
  </si>
  <si>
    <t xml:space="preserve">766411811</t>
  </si>
  <si>
    <t xml:space="preserve">Demontáž truhlářského obložení stěn a polic na WC</t>
  </si>
  <si>
    <t xml:space="preserve">593344894</t>
  </si>
  <si>
    <t xml:space="preserve">(1,43+0,9+1,43)*1,7</t>
  </si>
  <si>
    <t xml:space="preserve">39</t>
  </si>
  <si>
    <t xml:space="preserve">766-pc 1</t>
  </si>
  <si>
    <t xml:space="preserve">Zapravení 4 direk ve dveřích,vyčištění-pokoj</t>
  </si>
  <si>
    <t xml:space="preserve">-2075557373</t>
  </si>
  <si>
    <t xml:space="preserve">40</t>
  </si>
  <si>
    <t xml:space="preserve">766-pc 2</t>
  </si>
  <si>
    <t xml:space="preserve">Očištění od plísně,umýtí a seřízení oken a balkonových dveří</t>
  </si>
  <si>
    <t xml:space="preserve">1295999247</t>
  </si>
  <si>
    <t xml:space="preserve">41</t>
  </si>
  <si>
    <t xml:space="preserve">766-pc 3</t>
  </si>
  <si>
    <t xml:space="preserve">D+m rohové kuchynské linky včetně dřezu,baterie,digestoře,osvětlení zespodu</t>
  </si>
  <si>
    <t xml:space="preserve">502076039</t>
  </si>
  <si>
    <t xml:space="preserve">42</t>
  </si>
  <si>
    <t xml:space="preserve">998766202</t>
  </si>
  <si>
    <t xml:space="preserve">Přesun hmot procentní pro kce truhlářské v objektech v přes 6 do 12 m</t>
  </si>
  <si>
    <t xml:space="preserve">-584011449</t>
  </si>
  <si>
    <t xml:space="preserve">781</t>
  </si>
  <si>
    <t xml:space="preserve">Dokončovací práce - obklady</t>
  </si>
  <si>
    <t xml:space="preserve">43</t>
  </si>
  <si>
    <t xml:space="preserve">781477114R</t>
  </si>
  <si>
    <t xml:space="preserve">Přespárování keramických obkladů za spárování tmelem dvousložkovým</t>
  </si>
  <si>
    <t xml:space="preserve">80634292</t>
  </si>
  <si>
    <t xml:space="preserve">44</t>
  </si>
  <si>
    <t xml:space="preserve">998781202</t>
  </si>
  <si>
    <t xml:space="preserve">Přesun hmot procentní pro obklady keramické v objektech v přes 6 do 12 m</t>
  </si>
  <si>
    <t xml:space="preserve">27676394</t>
  </si>
  <si>
    <t xml:space="preserve">783</t>
  </si>
  <si>
    <t xml:space="preserve">Dokončovací práce - nátěry</t>
  </si>
  <si>
    <t xml:space="preserve">45</t>
  </si>
  <si>
    <t xml:space="preserve">783823139</t>
  </si>
  <si>
    <t xml:space="preserve">Penetrační fungicidní nátěr proti plísním např.Stachema Fungispray-viz TZ</t>
  </si>
  <si>
    <t xml:space="preserve">573891358</t>
  </si>
  <si>
    <t xml:space="preserve">"1"0</t>
  </si>
  <si>
    <t xml:space="preserve">"2"(1,45*2+0,9)*1,65-0,6*1,0</t>
  </si>
  <si>
    <t xml:space="preserve">"3"3,01*2,3+(3,01+2,3+0,25)*2*1,0</t>
  </si>
  <si>
    <t xml:space="preserve">"5"(0,3+0,9+0,8+0,9+0,4+0,55+2)*0,4+(2,2+2,6+2,2)*0,25+(1,24+1,45*2)*0,25+0,7*2,65</t>
  </si>
  <si>
    <t xml:space="preserve">(3,5+1,0)*2,65+"za kuch.linkou"(2,0+2,2)*2,0</t>
  </si>
  <si>
    <t xml:space="preserve">"6"0,5+2,0</t>
  </si>
  <si>
    <t xml:space="preserve">"7-balkon"(2,4+2,6+1+2,6)*0,5</t>
  </si>
  <si>
    <t xml:space="preserve">46</t>
  </si>
  <si>
    <t xml:space="preserve">783827125</t>
  </si>
  <si>
    <t xml:space="preserve">Krycí jednonásobný silikátový nátěr omítek -balkon 2x</t>
  </si>
  <si>
    <t xml:space="preserve">1589884412</t>
  </si>
  <si>
    <t xml:space="preserve">(2,34+1,0)*2,3+2,7*1,1+2,7*0,3</t>
  </si>
  <si>
    <t xml:space="preserve">47</t>
  </si>
  <si>
    <t xml:space="preserve">783-pc 1</t>
  </si>
  <si>
    <t xml:space="preserve">Vyčištění obkladů od plísni</t>
  </si>
  <si>
    <t xml:space="preserve">-154620954</t>
  </si>
  <si>
    <t xml:space="preserve">(1,45*2+0,9)*1,0</t>
  </si>
  <si>
    <t xml:space="preserve">(3,01+2,3)*2*2,0-0,6*2</t>
  </si>
  <si>
    <t xml:space="preserve">784</t>
  </si>
  <si>
    <t xml:space="preserve">Dokončovací práce - malby a tapety</t>
  </si>
  <si>
    <t xml:space="preserve">48</t>
  </si>
  <si>
    <t xml:space="preserve">784121001</t>
  </si>
  <si>
    <t xml:space="preserve">Oškrabání malby v mísnostech v do 3,80 m</t>
  </si>
  <si>
    <t xml:space="preserve">1870753608</t>
  </si>
  <si>
    <t xml:space="preserve">(10,6+5,6+0,6+1,0)*2*2,65"1+5"</t>
  </si>
  <si>
    <t xml:space="preserve">"2-4"(1,45+0,9)*2*1,7+(3,01+2,3)*2*0,7+(1,5+1,05)*2*2,65</t>
  </si>
  <si>
    <t xml:space="preserve">"6"(2,6+3,45)*2*2,65</t>
  </si>
  <si>
    <t xml:space="preserve">"7"11,462</t>
  </si>
  <si>
    <t xml:space="preserve">49</t>
  </si>
  <si>
    <t xml:space="preserve">784121011</t>
  </si>
  <si>
    <t xml:space="preserve">Rozmývání podkladu po oškrabání malby v místnostech v do 3,80 m</t>
  </si>
  <si>
    <t xml:space="preserve">-854590286</t>
  </si>
  <si>
    <t xml:space="preserve">50</t>
  </si>
  <si>
    <t xml:space="preserve">784181111</t>
  </si>
  <si>
    <t xml:space="preserve">Základní silikátová jednonásobná bezbarvá penetrace podkladu v místnostech v do 3,80 m</t>
  </si>
  <si>
    <t xml:space="preserve">-1119055603</t>
  </si>
  <si>
    <t xml:space="preserve">223,906-57,816</t>
  </si>
  <si>
    <t xml:space="preserve">51</t>
  </si>
  <si>
    <t xml:space="preserve">784181131</t>
  </si>
  <si>
    <t xml:space="preserve">Fungicidní jednonásobná  penetrace podkladu v místnostech v do 3,80 m-např.StoPrim Silikát</t>
  </si>
  <si>
    <t xml:space="preserve">-1535299558</t>
  </si>
  <si>
    <t xml:space="preserve">52</t>
  </si>
  <si>
    <t xml:space="preserve">784331001</t>
  </si>
  <si>
    <t xml:space="preserve">Dvojnásobné bílé protiplísňové malby v místnostech v do 3,80 m</t>
  </si>
  <si>
    <t xml:space="preserve">-169825599</t>
  </si>
  <si>
    <t xml:space="preserve">HZS</t>
  </si>
  <si>
    <t xml:space="preserve">Hodinové zúčtovací sazby</t>
  </si>
  <si>
    <t xml:space="preserve">53</t>
  </si>
  <si>
    <t xml:space="preserve">HZS2231</t>
  </si>
  <si>
    <t xml:space="preserve">Hodinová zúčtovací sazba elektrikář</t>
  </si>
  <si>
    <t xml:space="preserve">512</t>
  </si>
  <si>
    <t xml:space="preserve">-2044354035</t>
  </si>
  <si>
    <t xml:space="preserve">"drobné pomocné elektro práce"8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</si>
  <si>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</si>
  <si>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</si>
  <si>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</si>
  <si>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</si>
  <si>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54</t>
  </si>
  <si>
    <t xml:space="preserve">030001000</t>
  </si>
  <si>
    <t xml:space="preserve">Zařízení staveniště  1%</t>
  </si>
  <si>
    <t xml:space="preserve">1024</t>
  </si>
  <si>
    <t xml:space="preserve">1732010797</t>
  </si>
  <si>
    <t xml:space="preserve">VRN6</t>
  </si>
  <si>
    <t xml:space="preserve">Územní vlivy</t>
  </si>
  <si>
    <t xml:space="preserve">55</t>
  </si>
  <si>
    <t xml:space="preserve">060001000</t>
  </si>
  <si>
    <t xml:space="preserve">Územní vlivy 3,2%</t>
  </si>
  <si>
    <t xml:space="preserve">2058241451</t>
  </si>
  <si>
    <t xml:space="preserve">VRN7</t>
  </si>
  <si>
    <t xml:space="preserve">Provozní vlivy</t>
  </si>
  <si>
    <t xml:space="preserve">56</t>
  </si>
  <si>
    <t xml:space="preserve">073002000</t>
  </si>
  <si>
    <t xml:space="preserve">Ztížený pohyb vozidel v centrech měst 1%</t>
  </si>
  <si>
    <t xml:space="preserve">-1742918917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</si>
</sst>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0000A8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123480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F206:F211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Oranzova2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Návrh opravy bytu po zatečení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Oranžová 2,Brno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1. 9. 2021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SmBrno,OSM,Husova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'Oranzova2 - Návrh opravy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'Oranzova2 - Návrh opravy ...'!P129</f>
        <v>0</v>
      </c>
      <c r="AV95" s="94" t="n">
        <f aca="false">'Oranzova2 - Návrh opravy ...'!J31</f>
        <v>0</v>
      </c>
      <c r="AW95" s="94" t="n">
        <f aca="false">'Oranzova2 - Návrh opravy ...'!J32</f>
        <v>0</v>
      </c>
      <c r="AX95" s="94" t="n">
        <f aca="false">'Oranzova2 - Návrh opravy ...'!J33</f>
        <v>0</v>
      </c>
      <c r="AY95" s="94" t="n">
        <f aca="false">'Oranzova2 - Návrh opravy ...'!J34</f>
        <v>0</v>
      </c>
      <c r="AZ95" s="94" t="n">
        <f aca="false">'Oranzova2 - Návrh opravy ...'!F31</f>
        <v>0</v>
      </c>
      <c r="BA95" s="94" t="n">
        <f aca="false">'Oranzova2 - Návrh opravy ...'!F32</f>
        <v>0</v>
      </c>
      <c r="BB95" s="94" t="n">
        <f aca="false">'Oranzova2 - Návrh opravy ...'!F33</f>
        <v>0</v>
      </c>
      <c r="BC95" s="94" t="n">
        <f aca="false">'Oranzova2 - Návrh opravy ...'!F34</f>
        <v>0</v>
      </c>
      <c r="BD95" s="96" t="n">
        <f aca="false">'Oranzova2 - Návrh opravy 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Oranzova2 - Návrh opravy 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243"/>
  <sheetViews>
    <sheetView showFormulas="false" showGridLines="false" showRowColHeaders="true" showZeros="true" rightToLeft="false" tabSelected="true" showOutlineSymbols="true" defaultGridColor="true" view="normal" topLeftCell="A124" colorId="64" zoomScale="100" zoomScaleNormal="100" zoomScalePageLayoutView="100" workbookViewId="0">
      <selection pane="topLeft" activeCell="F206" activeCellId="0" sqref="F206:F21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1. 9. 2021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ROUND(J129,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ROUND((SUM(BE129:BE242)),  2)</f>
        <v>0</v>
      </c>
      <c r="G31" s="22"/>
      <c r="H31" s="22"/>
      <c r="I31" s="112" t="n">
        <v>0.21</v>
      </c>
      <c r="J31" s="111" t="n">
        <f aca="false">ROUND(((SUM(BE129:BE242))*I31),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ROUND((SUM(BF129:BF242)),  2)</f>
        <v>0</v>
      </c>
      <c r="G32" s="22"/>
      <c r="H32" s="22"/>
      <c r="I32" s="112" t="n">
        <v>0.15</v>
      </c>
      <c r="J32" s="111" t="n">
        <f aca="false">ROUND(((SUM(BF129:BF242))*I32),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ROUND((SUM(BG129:BG242)),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ROUND((SUM(BH129:BH242)),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ROUND((SUM(BI129:BI242)),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Návrh opravy bytu po zatečení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Oranžová 2,Brno</v>
      </c>
      <c r="G87" s="22"/>
      <c r="H87" s="22"/>
      <c r="I87" s="15" t="s">
        <v>21</v>
      </c>
      <c r="J87" s="101" t="str">
        <f aca="false">IF(J10="","",J10)</f>
        <v>1. 9. 2021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SmBrno,OSM,Husova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J129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J130</f>
        <v>0</v>
      </c>
      <c r="L95" s="126"/>
    </row>
    <row r="96" s="130" customFormat="true" ht="19.95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J131</f>
        <v>0</v>
      </c>
      <c r="L96" s="131"/>
    </row>
    <row r="97" s="130" customFormat="true" ht="19.95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J145</f>
        <v>0</v>
      </c>
      <c r="L97" s="131"/>
    </row>
    <row r="98" s="130" customFormat="true" ht="19.95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J163</f>
        <v>0</v>
      </c>
      <c r="L98" s="131"/>
    </row>
    <row r="99" s="130" customFormat="true" ht="19.95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J169</f>
        <v>0</v>
      </c>
      <c r="L99" s="131"/>
    </row>
    <row r="100" s="125" customFormat="true" ht="24.95" hidden="false" customHeight="true" outlineLevel="0" collapsed="false">
      <c r="B100" s="126"/>
      <c r="D100" s="127" t="s">
        <v>92</v>
      </c>
      <c r="E100" s="128"/>
      <c r="F100" s="128"/>
      <c r="G100" s="128"/>
      <c r="H100" s="128"/>
      <c r="I100" s="128"/>
      <c r="J100" s="129" t="n">
        <f aca="false">J171</f>
        <v>0</v>
      </c>
      <c r="L100" s="126"/>
    </row>
    <row r="101" s="130" customFormat="true" ht="19.95" hidden="false" customHeight="true" outlineLevel="0" collapsed="false">
      <c r="B101" s="131"/>
      <c r="D101" s="132" t="s">
        <v>93</v>
      </c>
      <c r="E101" s="133"/>
      <c r="F101" s="133"/>
      <c r="G101" s="133"/>
      <c r="H101" s="133"/>
      <c r="I101" s="133"/>
      <c r="J101" s="134" t="n">
        <f aca="false">J172</f>
        <v>0</v>
      </c>
      <c r="L101" s="131"/>
    </row>
    <row r="102" s="130" customFormat="true" ht="19.95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J184</f>
        <v>0</v>
      </c>
      <c r="L102" s="131"/>
    </row>
    <row r="103" s="130" customFormat="true" ht="19.95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J192</f>
        <v>0</v>
      </c>
      <c r="L103" s="131"/>
    </row>
    <row r="104" s="130" customFormat="true" ht="19.95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J200</f>
        <v>0</v>
      </c>
      <c r="L104" s="131"/>
    </row>
    <row r="105" s="130" customFormat="true" ht="19.95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J203</f>
        <v>0</v>
      </c>
      <c r="L105" s="131"/>
    </row>
    <row r="106" s="130" customFormat="true" ht="19.95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J219</f>
        <v>0</v>
      </c>
      <c r="L106" s="131"/>
    </row>
    <row r="107" s="125" customFormat="true" ht="24.95" hidden="false" customHeight="true" outlineLevel="0" collapsed="false">
      <c r="B107" s="126"/>
      <c r="D107" s="127" t="s">
        <v>99</v>
      </c>
      <c r="E107" s="128"/>
      <c r="F107" s="128"/>
      <c r="G107" s="128"/>
      <c r="H107" s="128"/>
      <c r="I107" s="128"/>
      <c r="J107" s="129" t="n">
        <f aca="false">J232</f>
        <v>0</v>
      </c>
      <c r="L107" s="126"/>
    </row>
    <row r="108" s="125" customFormat="true" ht="24.95" hidden="false" customHeight="true" outlineLevel="0" collapsed="false">
      <c r="B108" s="126"/>
      <c r="D108" s="127" t="s">
        <v>100</v>
      </c>
      <c r="E108" s="128"/>
      <c r="F108" s="128"/>
      <c r="G108" s="128"/>
      <c r="H108" s="128"/>
      <c r="I108" s="128"/>
      <c r="J108" s="129" t="n">
        <f aca="false">J236</f>
        <v>0</v>
      </c>
      <c r="L108" s="126"/>
    </row>
    <row r="109" s="130" customFormat="true" ht="19.95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J237</f>
        <v>0</v>
      </c>
      <c r="L109" s="131"/>
    </row>
    <row r="110" s="130" customFormat="true" ht="19.95" hidden="false" customHeight="true" outlineLevel="0" collapsed="false">
      <c r="B110" s="131"/>
      <c r="D110" s="132" t="s">
        <v>102</v>
      </c>
      <c r="E110" s="133"/>
      <c r="F110" s="133"/>
      <c r="G110" s="133"/>
      <c r="H110" s="133"/>
      <c r="I110" s="133"/>
      <c r="J110" s="134" t="n">
        <f aca="false">J239</f>
        <v>0</v>
      </c>
      <c r="L110" s="131"/>
    </row>
    <row r="111" s="130" customFormat="true" ht="19.95" hidden="false" customHeight="true" outlineLevel="0" collapsed="false">
      <c r="B111" s="131"/>
      <c r="D111" s="132" t="s">
        <v>103</v>
      </c>
      <c r="E111" s="133"/>
      <c r="F111" s="133"/>
      <c r="G111" s="133"/>
      <c r="H111" s="133"/>
      <c r="I111" s="133"/>
      <c r="J111" s="134" t="n">
        <f aca="false">J241</f>
        <v>0</v>
      </c>
      <c r="L111" s="131"/>
    </row>
    <row r="112" s="27" customFormat="true" ht="21.8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6.95" hidden="false" customHeight="true" outlineLevel="0" collapsed="false">
      <c r="A113" s="22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7" s="27" customFormat="true" ht="6.95" hidden="false" customHeight="true" outlineLevel="0" collapsed="false">
      <c r="A117" s="22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24.95" hidden="false" customHeight="true" outlineLevel="0" collapsed="false">
      <c r="A118" s="22"/>
      <c r="B118" s="23"/>
      <c r="C118" s="7" t="s">
        <v>104</v>
      </c>
      <c r="D118" s="22"/>
      <c r="E118" s="22"/>
      <c r="F118" s="22"/>
      <c r="G118" s="22"/>
      <c r="H118" s="22"/>
      <c r="I118" s="22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6.9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2" hidden="false" customHeight="true" outlineLevel="0" collapsed="false">
      <c r="A120" s="22"/>
      <c r="B120" s="23"/>
      <c r="C120" s="15" t="s">
        <v>15</v>
      </c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16.5" hidden="false" customHeight="true" outlineLevel="0" collapsed="false">
      <c r="A121" s="22"/>
      <c r="B121" s="23"/>
      <c r="C121" s="22"/>
      <c r="D121" s="22"/>
      <c r="E121" s="100" t="str">
        <f aca="false">E7</f>
        <v>Návrh opravy bytu po zatečení</v>
      </c>
      <c r="F121" s="100"/>
      <c r="G121" s="100"/>
      <c r="H121" s="100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2" hidden="false" customHeight="true" outlineLevel="0" collapsed="false">
      <c r="A123" s="22"/>
      <c r="B123" s="23"/>
      <c r="C123" s="15" t="s">
        <v>19</v>
      </c>
      <c r="D123" s="22"/>
      <c r="E123" s="22"/>
      <c r="F123" s="16" t="str">
        <f aca="false">F10</f>
        <v>Oranžová 2,Brno</v>
      </c>
      <c r="G123" s="22"/>
      <c r="H123" s="22"/>
      <c r="I123" s="15" t="s">
        <v>21</v>
      </c>
      <c r="J123" s="101" t="str">
        <f aca="false">IF(J10="","",J10)</f>
        <v>1. 9. 2021</v>
      </c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5.15" hidden="false" customHeight="true" outlineLevel="0" collapsed="false">
      <c r="A125" s="22"/>
      <c r="B125" s="23"/>
      <c r="C125" s="15" t="s">
        <v>23</v>
      </c>
      <c r="D125" s="22"/>
      <c r="E125" s="22"/>
      <c r="F125" s="16" t="str">
        <f aca="false">E13</f>
        <v>SmBrno,OSM,Husova 3,Brno</v>
      </c>
      <c r="G125" s="22"/>
      <c r="H125" s="22"/>
      <c r="I125" s="15" t="s">
        <v>29</v>
      </c>
      <c r="J125" s="121" t="str">
        <f aca="false">E19</f>
        <v>Radka Volková</v>
      </c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5.15" hidden="false" customHeight="true" outlineLevel="0" collapsed="false">
      <c r="A126" s="22"/>
      <c r="B126" s="23"/>
      <c r="C126" s="15" t="s">
        <v>27</v>
      </c>
      <c r="D126" s="22"/>
      <c r="E126" s="22"/>
      <c r="F126" s="16" t="str">
        <f aca="false">IF(E16="","",E16)</f>
        <v>Vyplň údaj</v>
      </c>
      <c r="G126" s="22"/>
      <c r="H126" s="22"/>
      <c r="I126" s="15" t="s">
        <v>32</v>
      </c>
      <c r="J126" s="121" t="str">
        <f aca="false">E22</f>
        <v>Radka Volková</v>
      </c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0.3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141" customFormat="true" ht="29.3" hidden="false" customHeight="true" outlineLevel="0" collapsed="false">
      <c r="A128" s="135"/>
      <c r="B128" s="136"/>
      <c r="C128" s="137" t="s">
        <v>105</v>
      </c>
      <c r="D128" s="138" t="s">
        <v>59</v>
      </c>
      <c r="E128" s="138" t="s">
        <v>55</v>
      </c>
      <c r="F128" s="138" t="s">
        <v>56</v>
      </c>
      <c r="G128" s="138" t="s">
        <v>106</v>
      </c>
      <c r="H128" s="138" t="s">
        <v>107</v>
      </c>
      <c r="I128" s="138" t="s">
        <v>108</v>
      </c>
      <c r="J128" s="138" t="s">
        <v>84</v>
      </c>
      <c r="K128" s="139" t="s">
        <v>109</v>
      </c>
      <c r="L128" s="140"/>
      <c r="M128" s="68"/>
      <c r="N128" s="69" t="s">
        <v>38</v>
      </c>
      <c r="O128" s="69" t="s">
        <v>110</v>
      </c>
      <c r="P128" s="69" t="s">
        <v>111</v>
      </c>
      <c r="Q128" s="69" t="s">
        <v>112</v>
      </c>
      <c r="R128" s="69" t="s">
        <v>113</v>
      </c>
      <c r="S128" s="69" t="s">
        <v>114</v>
      </c>
      <c r="T128" s="70" t="s">
        <v>115</v>
      </c>
      <c r="U128" s="135"/>
      <c r="V128" s="135"/>
      <c r="W128" s="135"/>
      <c r="X128" s="135"/>
      <c r="Y128" s="135"/>
      <c r="Z128" s="135"/>
      <c r="AA128" s="135"/>
      <c r="AB128" s="135"/>
      <c r="AC128" s="135"/>
      <c r="AD128" s="135"/>
      <c r="AE128" s="135"/>
    </row>
    <row r="129" s="27" customFormat="true" ht="22.8" hidden="false" customHeight="true" outlineLevel="0" collapsed="false">
      <c r="A129" s="22"/>
      <c r="B129" s="23"/>
      <c r="C129" s="76" t="s">
        <v>116</v>
      </c>
      <c r="D129" s="22"/>
      <c r="E129" s="22"/>
      <c r="F129" s="22"/>
      <c r="G129" s="22"/>
      <c r="H129" s="22"/>
      <c r="I129" s="22"/>
      <c r="J129" s="142" t="n">
        <f aca="false">BK129</f>
        <v>0</v>
      </c>
      <c r="K129" s="22"/>
      <c r="L129" s="23"/>
      <c r="M129" s="71"/>
      <c r="N129" s="58"/>
      <c r="O129" s="72"/>
      <c r="P129" s="143" t="n">
        <f aca="false">P130+P171+P232+P236</f>
        <v>0</v>
      </c>
      <c r="Q129" s="72"/>
      <c r="R129" s="143" t="n">
        <f aca="false">R130+R171+R232+R236</f>
        <v>1.57260206</v>
      </c>
      <c r="S129" s="72"/>
      <c r="T129" s="144" t="n">
        <f aca="false">T130+T171+T232+T236</f>
        <v>1.46920966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T129" s="3" t="s">
        <v>73</v>
      </c>
      <c r="AU129" s="3" t="s">
        <v>86</v>
      </c>
      <c r="BK129" s="145" t="n">
        <f aca="false">BK130+BK171+BK232+BK236</f>
        <v>0</v>
      </c>
    </row>
    <row r="130" s="146" customFormat="true" ht="25.9" hidden="false" customHeight="true" outlineLevel="0" collapsed="false">
      <c r="B130" s="147"/>
      <c r="D130" s="148" t="s">
        <v>73</v>
      </c>
      <c r="E130" s="149" t="s">
        <v>117</v>
      </c>
      <c r="F130" s="149" t="s">
        <v>118</v>
      </c>
      <c r="I130" s="150"/>
      <c r="J130" s="151" t="n">
        <f aca="false">BK130</f>
        <v>0</v>
      </c>
      <c r="L130" s="147"/>
      <c r="M130" s="152"/>
      <c r="N130" s="153"/>
      <c r="O130" s="153"/>
      <c r="P130" s="154" t="n">
        <f aca="false">P131+P145+P163+P169</f>
        <v>0</v>
      </c>
      <c r="Q130" s="153"/>
      <c r="R130" s="154" t="n">
        <f aca="false">R131+R145+R163+R169</f>
        <v>1.1054528</v>
      </c>
      <c r="S130" s="153"/>
      <c r="T130" s="155" t="n">
        <f aca="false">T131+T145+T163+T169</f>
        <v>1.087976</v>
      </c>
      <c r="AR130" s="148" t="s">
        <v>79</v>
      </c>
      <c r="AT130" s="156" t="s">
        <v>73</v>
      </c>
      <c r="AU130" s="156" t="s">
        <v>74</v>
      </c>
      <c r="AY130" s="148" t="s">
        <v>119</v>
      </c>
      <c r="BK130" s="157" t="n">
        <f aca="false">BK131+BK145+BK163+BK169</f>
        <v>0</v>
      </c>
    </row>
    <row r="131" s="146" customFormat="true" ht="22.8" hidden="false" customHeight="true" outlineLevel="0" collapsed="false">
      <c r="B131" s="147"/>
      <c r="D131" s="148" t="s">
        <v>73</v>
      </c>
      <c r="E131" s="158" t="s">
        <v>120</v>
      </c>
      <c r="F131" s="158" t="s">
        <v>121</v>
      </c>
      <c r="I131" s="150"/>
      <c r="J131" s="159" t="n">
        <f aca="false">BK131</f>
        <v>0</v>
      </c>
      <c r="L131" s="147"/>
      <c r="M131" s="152"/>
      <c r="N131" s="153"/>
      <c r="O131" s="153"/>
      <c r="P131" s="154" t="n">
        <f aca="false">SUM(P132:P144)</f>
        <v>0</v>
      </c>
      <c r="Q131" s="153"/>
      <c r="R131" s="154" t="n">
        <f aca="false">SUM(R132:R144)</f>
        <v>1.1031688</v>
      </c>
      <c r="S131" s="153"/>
      <c r="T131" s="155" t="n">
        <f aca="false">SUM(T132:T144)</f>
        <v>0</v>
      </c>
      <c r="AR131" s="148" t="s">
        <v>79</v>
      </c>
      <c r="AT131" s="156" t="s">
        <v>73</v>
      </c>
      <c r="AU131" s="156" t="s">
        <v>79</v>
      </c>
      <c r="AY131" s="148" t="s">
        <v>119</v>
      </c>
      <c r="BK131" s="157" t="n">
        <f aca="false">SUM(BK132:BK144)</f>
        <v>0</v>
      </c>
    </row>
    <row r="132" s="27" customFormat="true" ht="24.15" hidden="false" customHeight="true" outlineLevel="0" collapsed="false">
      <c r="A132" s="22"/>
      <c r="B132" s="160"/>
      <c r="C132" s="161" t="s">
        <v>79</v>
      </c>
      <c r="D132" s="161" t="s">
        <v>122</v>
      </c>
      <c r="E132" s="162" t="s">
        <v>123</v>
      </c>
      <c r="F132" s="163" t="s">
        <v>124</v>
      </c>
      <c r="G132" s="164" t="s">
        <v>125</v>
      </c>
      <c r="H132" s="165" t="n">
        <v>57.1</v>
      </c>
      <c r="I132" s="166"/>
      <c r="J132" s="167" t="n">
        <f aca="false">ROUND(I132*H132,2)</f>
        <v>0</v>
      </c>
      <c r="K132" s="163" t="s">
        <v>126</v>
      </c>
      <c r="L132" s="23"/>
      <c r="M132" s="168"/>
      <c r="N132" s="169" t="s">
        <v>40</v>
      </c>
      <c r="O132" s="60"/>
      <c r="P132" s="170" t="n">
        <f aca="false">O132*H132</f>
        <v>0</v>
      </c>
      <c r="Q132" s="170" t="n">
        <v>0.0057</v>
      </c>
      <c r="R132" s="170" t="n">
        <f aca="false">Q132*H132</f>
        <v>0.32547</v>
      </c>
      <c r="S132" s="170" t="n">
        <v>0</v>
      </c>
      <c r="T132" s="171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72" t="s">
        <v>127</v>
      </c>
      <c r="AT132" s="172" t="s">
        <v>122</v>
      </c>
      <c r="AU132" s="172" t="s">
        <v>128</v>
      </c>
      <c r="AY132" s="3" t="s">
        <v>119</v>
      </c>
      <c r="BE132" s="173" t="n">
        <f aca="false">IF(N132="základní",J132,0)</f>
        <v>0</v>
      </c>
      <c r="BF132" s="173" t="n">
        <f aca="false">IF(N132="snížená",J132,0)</f>
        <v>0</v>
      </c>
      <c r="BG132" s="173" t="n">
        <f aca="false">IF(N132="zákl. přenesená",J132,0)</f>
        <v>0</v>
      </c>
      <c r="BH132" s="173" t="n">
        <f aca="false">IF(N132="sníž. přenesená",J132,0)</f>
        <v>0</v>
      </c>
      <c r="BI132" s="173" t="n">
        <f aca="false">IF(N132="nulová",J132,0)</f>
        <v>0</v>
      </c>
      <c r="BJ132" s="3" t="s">
        <v>128</v>
      </c>
      <c r="BK132" s="173" t="n">
        <f aca="false">ROUND(I132*H132,2)</f>
        <v>0</v>
      </c>
      <c r="BL132" s="3" t="s">
        <v>127</v>
      </c>
      <c r="BM132" s="172" t="s">
        <v>129</v>
      </c>
    </row>
    <row r="133" s="174" customFormat="true" ht="12.8" hidden="false" customHeight="false" outlineLevel="0" collapsed="false">
      <c r="B133" s="175"/>
      <c r="D133" s="176" t="s">
        <v>130</v>
      </c>
      <c r="E133" s="177"/>
      <c r="F133" s="178" t="s">
        <v>131</v>
      </c>
      <c r="H133" s="179" t="n">
        <v>57.1</v>
      </c>
      <c r="I133" s="180"/>
      <c r="L133" s="175"/>
      <c r="M133" s="181"/>
      <c r="N133" s="182"/>
      <c r="O133" s="182"/>
      <c r="P133" s="182"/>
      <c r="Q133" s="182"/>
      <c r="R133" s="182"/>
      <c r="S133" s="182"/>
      <c r="T133" s="183"/>
      <c r="AT133" s="177" t="s">
        <v>130</v>
      </c>
      <c r="AU133" s="177" t="s">
        <v>128</v>
      </c>
      <c r="AV133" s="174" t="s">
        <v>128</v>
      </c>
      <c r="AW133" s="174" t="s">
        <v>31</v>
      </c>
      <c r="AX133" s="174" t="s">
        <v>79</v>
      </c>
      <c r="AY133" s="177" t="s">
        <v>119</v>
      </c>
    </row>
    <row r="134" s="27" customFormat="true" ht="24.15" hidden="false" customHeight="true" outlineLevel="0" collapsed="false">
      <c r="A134" s="22"/>
      <c r="B134" s="160"/>
      <c r="C134" s="161" t="s">
        <v>128</v>
      </c>
      <c r="D134" s="161" t="s">
        <v>122</v>
      </c>
      <c r="E134" s="162" t="s">
        <v>132</v>
      </c>
      <c r="F134" s="163" t="s">
        <v>133</v>
      </c>
      <c r="G134" s="164" t="s">
        <v>125</v>
      </c>
      <c r="H134" s="165" t="n">
        <v>119.164</v>
      </c>
      <c r="I134" s="166"/>
      <c r="J134" s="167" t="n">
        <f aca="false">ROUND(I134*H134,2)</f>
        <v>0</v>
      </c>
      <c r="K134" s="163" t="s">
        <v>126</v>
      </c>
      <c r="L134" s="23"/>
      <c r="M134" s="168"/>
      <c r="N134" s="169" t="s">
        <v>40</v>
      </c>
      <c r="O134" s="60"/>
      <c r="P134" s="170" t="n">
        <f aca="false">O134*H134</f>
        <v>0</v>
      </c>
      <c r="Q134" s="170" t="n">
        <v>0.0057</v>
      </c>
      <c r="R134" s="170" t="n">
        <f aca="false">Q134*H134</f>
        <v>0.6792348</v>
      </c>
      <c r="S134" s="170" t="n">
        <v>0</v>
      </c>
      <c r="T134" s="171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2" t="s">
        <v>127</v>
      </c>
      <c r="AT134" s="172" t="s">
        <v>122</v>
      </c>
      <c r="AU134" s="172" t="s">
        <v>128</v>
      </c>
      <c r="AY134" s="3" t="s">
        <v>119</v>
      </c>
      <c r="BE134" s="173" t="n">
        <f aca="false">IF(N134="základní",J134,0)</f>
        <v>0</v>
      </c>
      <c r="BF134" s="173" t="n">
        <f aca="false">IF(N134="snížená",J134,0)</f>
        <v>0</v>
      </c>
      <c r="BG134" s="173" t="n">
        <f aca="false">IF(N134="zákl. přenesená",J134,0)</f>
        <v>0</v>
      </c>
      <c r="BH134" s="173" t="n">
        <f aca="false">IF(N134="sníž. přenesená",J134,0)</f>
        <v>0</v>
      </c>
      <c r="BI134" s="173" t="n">
        <f aca="false">IF(N134="nulová",J134,0)</f>
        <v>0</v>
      </c>
      <c r="BJ134" s="3" t="s">
        <v>128</v>
      </c>
      <c r="BK134" s="173" t="n">
        <f aca="false">ROUND(I134*H134,2)</f>
        <v>0</v>
      </c>
      <c r="BL134" s="3" t="s">
        <v>127</v>
      </c>
      <c r="BM134" s="172" t="s">
        <v>134</v>
      </c>
    </row>
    <row r="135" s="174" customFormat="true" ht="12.8" hidden="false" customHeight="false" outlineLevel="0" collapsed="false">
      <c r="B135" s="175"/>
      <c r="D135" s="176" t="s">
        <v>130</v>
      </c>
      <c r="E135" s="177"/>
      <c r="F135" s="178" t="s">
        <v>135</v>
      </c>
      <c r="H135" s="179" t="n">
        <v>91.16</v>
      </c>
      <c r="I135" s="180"/>
      <c r="L135" s="175"/>
      <c r="M135" s="181"/>
      <c r="N135" s="182"/>
      <c r="O135" s="182"/>
      <c r="P135" s="182"/>
      <c r="Q135" s="182"/>
      <c r="R135" s="182"/>
      <c r="S135" s="182"/>
      <c r="T135" s="183"/>
      <c r="AT135" s="177" t="s">
        <v>130</v>
      </c>
      <c r="AU135" s="177" t="s">
        <v>128</v>
      </c>
      <c r="AV135" s="174" t="s">
        <v>128</v>
      </c>
      <c r="AW135" s="174" t="s">
        <v>31</v>
      </c>
      <c r="AX135" s="174" t="s">
        <v>74</v>
      </c>
      <c r="AY135" s="177" t="s">
        <v>119</v>
      </c>
    </row>
    <row r="136" s="174" customFormat="true" ht="12.8" hidden="false" customHeight="false" outlineLevel="0" collapsed="false">
      <c r="B136" s="175"/>
      <c r="D136" s="176" t="s">
        <v>130</v>
      </c>
      <c r="E136" s="177"/>
      <c r="F136" s="178" t="s">
        <v>136</v>
      </c>
      <c r="H136" s="179" t="n">
        <v>-21.552</v>
      </c>
      <c r="I136" s="180"/>
      <c r="L136" s="175"/>
      <c r="M136" s="181"/>
      <c r="N136" s="182"/>
      <c r="O136" s="182"/>
      <c r="P136" s="182"/>
      <c r="Q136" s="182"/>
      <c r="R136" s="182"/>
      <c r="S136" s="182"/>
      <c r="T136" s="183"/>
      <c r="AT136" s="177" t="s">
        <v>130</v>
      </c>
      <c r="AU136" s="177" t="s">
        <v>128</v>
      </c>
      <c r="AV136" s="174" t="s">
        <v>128</v>
      </c>
      <c r="AW136" s="174" t="s">
        <v>31</v>
      </c>
      <c r="AX136" s="174" t="s">
        <v>74</v>
      </c>
      <c r="AY136" s="177" t="s">
        <v>119</v>
      </c>
    </row>
    <row r="137" s="174" customFormat="true" ht="12.8" hidden="false" customHeight="false" outlineLevel="0" collapsed="false">
      <c r="B137" s="175"/>
      <c r="D137" s="176" t="s">
        <v>130</v>
      </c>
      <c r="E137" s="177"/>
      <c r="F137" s="178" t="s">
        <v>137</v>
      </c>
      <c r="H137" s="179" t="n">
        <v>2.435</v>
      </c>
      <c r="I137" s="180"/>
      <c r="L137" s="175"/>
      <c r="M137" s="181"/>
      <c r="N137" s="182"/>
      <c r="O137" s="182"/>
      <c r="P137" s="182"/>
      <c r="Q137" s="182"/>
      <c r="R137" s="182"/>
      <c r="S137" s="182"/>
      <c r="T137" s="183"/>
      <c r="AT137" s="177" t="s">
        <v>130</v>
      </c>
      <c r="AU137" s="177" t="s">
        <v>128</v>
      </c>
      <c r="AV137" s="174" t="s">
        <v>128</v>
      </c>
      <c r="AW137" s="174" t="s">
        <v>31</v>
      </c>
      <c r="AX137" s="174" t="s">
        <v>74</v>
      </c>
      <c r="AY137" s="177" t="s">
        <v>119</v>
      </c>
    </row>
    <row r="138" s="184" customFormat="true" ht="12.8" hidden="false" customHeight="false" outlineLevel="0" collapsed="false">
      <c r="B138" s="185"/>
      <c r="D138" s="176" t="s">
        <v>130</v>
      </c>
      <c r="E138" s="186"/>
      <c r="F138" s="187" t="s">
        <v>138</v>
      </c>
      <c r="H138" s="188" t="n">
        <v>72.043</v>
      </c>
      <c r="I138" s="189"/>
      <c r="L138" s="185"/>
      <c r="M138" s="190"/>
      <c r="N138" s="191"/>
      <c r="O138" s="191"/>
      <c r="P138" s="191"/>
      <c r="Q138" s="191"/>
      <c r="R138" s="191"/>
      <c r="S138" s="191"/>
      <c r="T138" s="192"/>
      <c r="AT138" s="186" t="s">
        <v>130</v>
      </c>
      <c r="AU138" s="186" t="s">
        <v>128</v>
      </c>
      <c r="AV138" s="184" t="s">
        <v>139</v>
      </c>
      <c r="AW138" s="184" t="s">
        <v>31</v>
      </c>
      <c r="AX138" s="184" t="s">
        <v>74</v>
      </c>
      <c r="AY138" s="186" t="s">
        <v>119</v>
      </c>
    </row>
    <row r="139" s="174" customFormat="true" ht="12.8" hidden="false" customHeight="false" outlineLevel="0" collapsed="false">
      <c r="B139" s="175"/>
      <c r="D139" s="176" t="s">
        <v>130</v>
      </c>
      <c r="E139" s="177"/>
      <c r="F139" s="178" t="s">
        <v>140</v>
      </c>
      <c r="H139" s="179" t="n">
        <v>7.854</v>
      </c>
      <c r="I139" s="180"/>
      <c r="L139" s="175"/>
      <c r="M139" s="181"/>
      <c r="N139" s="182"/>
      <c r="O139" s="182"/>
      <c r="P139" s="182"/>
      <c r="Q139" s="182"/>
      <c r="R139" s="182"/>
      <c r="S139" s="182"/>
      <c r="T139" s="183"/>
      <c r="AT139" s="177" t="s">
        <v>130</v>
      </c>
      <c r="AU139" s="177" t="s">
        <v>128</v>
      </c>
      <c r="AV139" s="174" t="s">
        <v>128</v>
      </c>
      <c r="AW139" s="174" t="s">
        <v>31</v>
      </c>
      <c r="AX139" s="174" t="s">
        <v>74</v>
      </c>
      <c r="AY139" s="177" t="s">
        <v>119</v>
      </c>
    </row>
    <row r="140" s="174" customFormat="true" ht="12.8" hidden="false" customHeight="false" outlineLevel="0" collapsed="false">
      <c r="B140" s="175"/>
      <c r="D140" s="176" t="s">
        <v>130</v>
      </c>
      <c r="E140" s="177"/>
      <c r="F140" s="178" t="s">
        <v>141</v>
      </c>
      <c r="H140" s="179" t="n">
        <v>9.365</v>
      </c>
      <c r="I140" s="180"/>
      <c r="L140" s="175"/>
      <c r="M140" s="181"/>
      <c r="N140" s="182"/>
      <c r="O140" s="182"/>
      <c r="P140" s="182"/>
      <c r="Q140" s="182"/>
      <c r="R140" s="182"/>
      <c r="S140" s="182"/>
      <c r="T140" s="183"/>
      <c r="AT140" s="177" t="s">
        <v>130</v>
      </c>
      <c r="AU140" s="177" t="s">
        <v>128</v>
      </c>
      <c r="AV140" s="174" t="s">
        <v>128</v>
      </c>
      <c r="AW140" s="174" t="s">
        <v>31</v>
      </c>
      <c r="AX140" s="174" t="s">
        <v>74</v>
      </c>
      <c r="AY140" s="177" t="s">
        <v>119</v>
      </c>
    </row>
    <row r="141" s="174" customFormat="true" ht="12.8" hidden="false" customHeight="false" outlineLevel="0" collapsed="false">
      <c r="B141" s="175"/>
      <c r="D141" s="176" t="s">
        <v>130</v>
      </c>
      <c r="E141" s="177"/>
      <c r="F141" s="178" t="s">
        <v>142</v>
      </c>
      <c r="H141" s="179" t="n">
        <v>29.902</v>
      </c>
      <c r="I141" s="180"/>
      <c r="L141" s="175"/>
      <c r="M141" s="181"/>
      <c r="N141" s="182"/>
      <c r="O141" s="182"/>
      <c r="P141" s="182"/>
      <c r="Q141" s="182"/>
      <c r="R141" s="182"/>
      <c r="S141" s="182"/>
      <c r="T141" s="183"/>
      <c r="AT141" s="177" t="s">
        <v>130</v>
      </c>
      <c r="AU141" s="177" t="s">
        <v>128</v>
      </c>
      <c r="AV141" s="174" t="s">
        <v>128</v>
      </c>
      <c r="AW141" s="174" t="s">
        <v>31</v>
      </c>
      <c r="AX141" s="174" t="s">
        <v>74</v>
      </c>
      <c r="AY141" s="177" t="s">
        <v>119</v>
      </c>
    </row>
    <row r="142" s="193" customFormat="true" ht="12.8" hidden="false" customHeight="false" outlineLevel="0" collapsed="false">
      <c r="B142" s="194"/>
      <c r="D142" s="176" t="s">
        <v>130</v>
      </c>
      <c r="E142" s="195"/>
      <c r="F142" s="196" t="s">
        <v>143</v>
      </c>
      <c r="H142" s="197" t="n">
        <v>119.164</v>
      </c>
      <c r="I142" s="198"/>
      <c r="L142" s="194"/>
      <c r="M142" s="199"/>
      <c r="N142" s="200"/>
      <c r="O142" s="200"/>
      <c r="P142" s="200"/>
      <c r="Q142" s="200"/>
      <c r="R142" s="200"/>
      <c r="S142" s="200"/>
      <c r="T142" s="201"/>
      <c r="AT142" s="195" t="s">
        <v>130</v>
      </c>
      <c r="AU142" s="195" t="s">
        <v>128</v>
      </c>
      <c r="AV142" s="193" t="s">
        <v>127</v>
      </c>
      <c r="AW142" s="193" t="s">
        <v>31</v>
      </c>
      <c r="AX142" s="193" t="s">
        <v>79</v>
      </c>
      <c r="AY142" s="195" t="s">
        <v>119</v>
      </c>
    </row>
    <row r="143" s="27" customFormat="true" ht="24.15" hidden="false" customHeight="true" outlineLevel="0" collapsed="false">
      <c r="A143" s="22"/>
      <c r="B143" s="160"/>
      <c r="C143" s="161" t="s">
        <v>139</v>
      </c>
      <c r="D143" s="161" t="s">
        <v>122</v>
      </c>
      <c r="E143" s="162" t="s">
        <v>144</v>
      </c>
      <c r="F143" s="163" t="s">
        <v>145</v>
      </c>
      <c r="G143" s="164" t="s">
        <v>125</v>
      </c>
      <c r="H143" s="165" t="n">
        <v>5.792</v>
      </c>
      <c r="I143" s="166"/>
      <c r="J143" s="167" t="n">
        <f aca="false">ROUND(I143*H143,2)</f>
        <v>0</v>
      </c>
      <c r="K143" s="163" t="s">
        <v>126</v>
      </c>
      <c r="L143" s="23"/>
      <c r="M143" s="168"/>
      <c r="N143" s="169" t="s">
        <v>40</v>
      </c>
      <c r="O143" s="60"/>
      <c r="P143" s="170" t="n">
        <f aca="false">O143*H143</f>
        <v>0</v>
      </c>
      <c r="Q143" s="170" t="n">
        <v>0.017</v>
      </c>
      <c r="R143" s="170" t="n">
        <f aca="false">Q143*H143</f>
        <v>0.098464</v>
      </c>
      <c r="S143" s="170" t="n">
        <v>0</v>
      </c>
      <c r="T143" s="17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2" t="s">
        <v>127</v>
      </c>
      <c r="AT143" s="172" t="s">
        <v>122</v>
      </c>
      <c r="AU143" s="172" t="s">
        <v>128</v>
      </c>
      <c r="AY143" s="3" t="s">
        <v>119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128</v>
      </c>
      <c r="BK143" s="173" t="n">
        <f aca="false">ROUND(I143*H143,2)</f>
        <v>0</v>
      </c>
      <c r="BL143" s="3" t="s">
        <v>127</v>
      </c>
      <c r="BM143" s="172" t="s">
        <v>146</v>
      </c>
    </row>
    <row r="144" s="174" customFormat="true" ht="12.8" hidden="false" customHeight="false" outlineLevel="0" collapsed="false">
      <c r="B144" s="175"/>
      <c r="D144" s="176" t="s">
        <v>130</v>
      </c>
      <c r="E144" s="177"/>
      <c r="F144" s="178" t="s">
        <v>147</v>
      </c>
      <c r="H144" s="179" t="n">
        <v>5.792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130</v>
      </c>
      <c r="AU144" s="177" t="s">
        <v>128</v>
      </c>
      <c r="AV144" s="174" t="s">
        <v>128</v>
      </c>
      <c r="AW144" s="174" t="s">
        <v>31</v>
      </c>
      <c r="AX144" s="174" t="s">
        <v>79</v>
      </c>
      <c r="AY144" s="177" t="s">
        <v>119</v>
      </c>
    </row>
    <row r="145" s="146" customFormat="true" ht="22.8" hidden="false" customHeight="true" outlineLevel="0" collapsed="false">
      <c r="B145" s="147"/>
      <c r="D145" s="148" t="s">
        <v>73</v>
      </c>
      <c r="E145" s="158" t="s">
        <v>148</v>
      </c>
      <c r="F145" s="158" t="s">
        <v>149</v>
      </c>
      <c r="I145" s="150"/>
      <c r="J145" s="159" t="n">
        <f aca="false">BK145</f>
        <v>0</v>
      </c>
      <c r="L145" s="147"/>
      <c r="M145" s="152"/>
      <c r="N145" s="153"/>
      <c r="O145" s="153"/>
      <c r="P145" s="154" t="n">
        <f aca="false">SUM(P146:P162)</f>
        <v>0</v>
      </c>
      <c r="Q145" s="153"/>
      <c r="R145" s="154" t="n">
        <f aca="false">SUM(R146:R162)</f>
        <v>0.002284</v>
      </c>
      <c r="S145" s="153"/>
      <c r="T145" s="155" t="n">
        <f aca="false">SUM(T146:T162)</f>
        <v>1.087976</v>
      </c>
      <c r="AR145" s="148" t="s">
        <v>79</v>
      </c>
      <c r="AT145" s="156" t="s">
        <v>73</v>
      </c>
      <c r="AU145" s="156" t="s">
        <v>79</v>
      </c>
      <c r="AY145" s="148" t="s">
        <v>119</v>
      </c>
      <c r="BK145" s="157" t="n">
        <f aca="false">SUM(BK146:BK162)</f>
        <v>0</v>
      </c>
    </row>
    <row r="146" s="27" customFormat="true" ht="24.15" hidden="false" customHeight="true" outlineLevel="0" collapsed="false">
      <c r="A146" s="22"/>
      <c r="B146" s="160"/>
      <c r="C146" s="161" t="s">
        <v>127</v>
      </c>
      <c r="D146" s="161" t="s">
        <v>122</v>
      </c>
      <c r="E146" s="162" t="s">
        <v>150</v>
      </c>
      <c r="F146" s="163" t="s">
        <v>151</v>
      </c>
      <c r="G146" s="164" t="s">
        <v>125</v>
      </c>
      <c r="H146" s="165" t="n">
        <v>57.1</v>
      </c>
      <c r="I146" s="166"/>
      <c r="J146" s="167" t="n">
        <f aca="false">ROUND(I146*H146,2)</f>
        <v>0</v>
      </c>
      <c r="K146" s="163" t="s">
        <v>126</v>
      </c>
      <c r="L146" s="23"/>
      <c r="M146" s="168"/>
      <c r="N146" s="169" t="s">
        <v>40</v>
      </c>
      <c r="O146" s="60"/>
      <c r="P146" s="170" t="n">
        <f aca="false">O146*H146</f>
        <v>0</v>
      </c>
      <c r="Q146" s="170" t="n">
        <v>4E-005</v>
      </c>
      <c r="R146" s="170" t="n">
        <f aca="false">Q146*H146</f>
        <v>0.002284</v>
      </c>
      <c r="S146" s="170" t="n">
        <v>0</v>
      </c>
      <c r="T146" s="171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2" t="s">
        <v>127</v>
      </c>
      <c r="AT146" s="172" t="s">
        <v>122</v>
      </c>
      <c r="AU146" s="172" t="s">
        <v>128</v>
      </c>
      <c r="AY146" s="3" t="s">
        <v>119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128</v>
      </c>
      <c r="BK146" s="173" t="n">
        <f aca="false">ROUND(I146*H146,2)</f>
        <v>0</v>
      </c>
      <c r="BL146" s="3" t="s">
        <v>127</v>
      </c>
      <c r="BM146" s="172" t="s">
        <v>152</v>
      </c>
    </row>
    <row r="147" s="174" customFormat="true" ht="12.8" hidden="false" customHeight="false" outlineLevel="0" collapsed="false">
      <c r="B147" s="175"/>
      <c r="D147" s="176" t="s">
        <v>130</v>
      </c>
      <c r="E147" s="177"/>
      <c r="F147" s="178" t="s">
        <v>153</v>
      </c>
      <c r="H147" s="179" t="n">
        <v>57.1</v>
      </c>
      <c r="I147" s="180"/>
      <c r="L147" s="175"/>
      <c r="M147" s="181"/>
      <c r="N147" s="182"/>
      <c r="O147" s="182"/>
      <c r="P147" s="182"/>
      <c r="Q147" s="182"/>
      <c r="R147" s="182"/>
      <c r="S147" s="182"/>
      <c r="T147" s="183"/>
      <c r="AT147" s="177" t="s">
        <v>130</v>
      </c>
      <c r="AU147" s="177" t="s">
        <v>128</v>
      </c>
      <c r="AV147" s="174" t="s">
        <v>128</v>
      </c>
      <c r="AW147" s="174" t="s">
        <v>31</v>
      </c>
      <c r="AX147" s="174" t="s">
        <v>79</v>
      </c>
      <c r="AY147" s="177" t="s">
        <v>119</v>
      </c>
    </row>
    <row r="148" s="27" customFormat="true" ht="24.15" hidden="false" customHeight="true" outlineLevel="0" collapsed="false">
      <c r="A148" s="22"/>
      <c r="B148" s="160"/>
      <c r="C148" s="161" t="s">
        <v>154</v>
      </c>
      <c r="D148" s="161" t="s">
        <v>122</v>
      </c>
      <c r="E148" s="162" t="s">
        <v>155</v>
      </c>
      <c r="F148" s="163" t="s">
        <v>156</v>
      </c>
      <c r="G148" s="164" t="s">
        <v>157</v>
      </c>
      <c r="H148" s="165" t="n">
        <v>1</v>
      </c>
      <c r="I148" s="166"/>
      <c r="J148" s="167" t="n">
        <f aca="false">ROUND(I148*H148,2)</f>
        <v>0</v>
      </c>
      <c r="K148" s="163"/>
      <c r="L148" s="23"/>
      <c r="M148" s="168"/>
      <c r="N148" s="169" t="s">
        <v>40</v>
      </c>
      <c r="O148" s="60"/>
      <c r="P148" s="170" t="n">
        <f aca="false">O148*H148</f>
        <v>0</v>
      </c>
      <c r="Q148" s="170" t="n">
        <v>0</v>
      </c>
      <c r="R148" s="170" t="n">
        <f aca="false">Q148*H148</f>
        <v>0</v>
      </c>
      <c r="S148" s="170" t="n">
        <v>0.3</v>
      </c>
      <c r="T148" s="171" t="n">
        <f aca="false">S148*H148</f>
        <v>0.3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127</v>
      </c>
      <c r="AT148" s="172" t="s">
        <v>122</v>
      </c>
      <c r="AU148" s="172" t="s">
        <v>128</v>
      </c>
      <c r="AY148" s="3" t="s">
        <v>119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128</v>
      </c>
      <c r="BK148" s="173" t="n">
        <f aca="false">ROUND(I148*H148,2)</f>
        <v>0</v>
      </c>
      <c r="BL148" s="3" t="s">
        <v>127</v>
      </c>
      <c r="BM148" s="172" t="s">
        <v>158</v>
      </c>
    </row>
    <row r="149" s="27" customFormat="true" ht="16.5" hidden="false" customHeight="true" outlineLevel="0" collapsed="false">
      <c r="A149" s="22"/>
      <c r="B149" s="160"/>
      <c r="C149" s="161" t="s">
        <v>120</v>
      </c>
      <c r="D149" s="161" t="s">
        <v>122</v>
      </c>
      <c r="E149" s="162" t="s">
        <v>159</v>
      </c>
      <c r="F149" s="163" t="s">
        <v>160</v>
      </c>
      <c r="G149" s="164" t="s">
        <v>161</v>
      </c>
      <c r="H149" s="165" t="n">
        <v>8</v>
      </c>
      <c r="I149" s="166"/>
      <c r="J149" s="167" t="n">
        <f aca="false">ROUND(I149*H149,2)</f>
        <v>0</v>
      </c>
      <c r="K149" s="163"/>
      <c r="L149" s="23"/>
      <c r="M149" s="168"/>
      <c r="N149" s="169" t="s">
        <v>40</v>
      </c>
      <c r="O149" s="60"/>
      <c r="P149" s="170" t="n">
        <f aca="false">O149*H149</f>
        <v>0</v>
      </c>
      <c r="Q149" s="170" t="n">
        <v>0</v>
      </c>
      <c r="R149" s="170" t="n">
        <f aca="false">Q149*H149</f>
        <v>0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127</v>
      </c>
      <c r="AT149" s="172" t="s">
        <v>122</v>
      </c>
      <c r="AU149" s="172" t="s">
        <v>128</v>
      </c>
      <c r="AY149" s="3" t="s">
        <v>119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128</v>
      </c>
      <c r="BK149" s="173" t="n">
        <f aca="false">ROUND(I149*H149,2)</f>
        <v>0</v>
      </c>
      <c r="BL149" s="3" t="s">
        <v>127</v>
      </c>
      <c r="BM149" s="172" t="s">
        <v>162</v>
      </c>
    </row>
    <row r="150" s="27" customFormat="true" ht="16.5" hidden="false" customHeight="true" outlineLevel="0" collapsed="false">
      <c r="A150" s="22"/>
      <c r="B150" s="160"/>
      <c r="C150" s="161" t="s">
        <v>163</v>
      </c>
      <c r="D150" s="161" t="s">
        <v>122</v>
      </c>
      <c r="E150" s="162" t="s">
        <v>164</v>
      </c>
      <c r="F150" s="163" t="s">
        <v>165</v>
      </c>
      <c r="G150" s="164" t="s">
        <v>161</v>
      </c>
      <c r="H150" s="165" t="n">
        <v>4</v>
      </c>
      <c r="I150" s="166"/>
      <c r="J150" s="167" t="n">
        <f aca="false">ROUND(I150*H150,2)</f>
        <v>0</v>
      </c>
      <c r="K150" s="163"/>
      <c r="L150" s="23"/>
      <c r="M150" s="168"/>
      <c r="N150" s="169" t="s">
        <v>40</v>
      </c>
      <c r="O150" s="60"/>
      <c r="P150" s="170" t="n">
        <f aca="false">O150*H150</f>
        <v>0</v>
      </c>
      <c r="Q150" s="170" t="n">
        <v>0</v>
      </c>
      <c r="R150" s="170" t="n">
        <f aca="false">Q150*H150</f>
        <v>0</v>
      </c>
      <c r="S150" s="170" t="n">
        <v>0</v>
      </c>
      <c r="T150" s="17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127</v>
      </c>
      <c r="AT150" s="172" t="s">
        <v>122</v>
      </c>
      <c r="AU150" s="172" t="s">
        <v>128</v>
      </c>
      <c r="AY150" s="3" t="s">
        <v>119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128</v>
      </c>
      <c r="BK150" s="173" t="n">
        <f aca="false">ROUND(I150*H150,2)</f>
        <v>0</v>
      </c>
      <c r="BL150" s="3" t="s">
        <v>127</v>
      </c>
      <c r="BM150" s="172" t="s">
        <v>166</v>
      </c>
    </row>
    <row r="151" s="27" customFormat="true" ht="16.5" hidden="false" customHeight="true" outlineLevel="0" collapsed="false">
      <c r="A151" s="22"/>
      <c r="B151" s="160"/>
      <c r="C151" s="161" t="s">
        <v>167</v>
      </c>
      <c r="D151" s="161" t="s">
        <v>122</v>
      </c>
      <c r="E151" s="162" t="s">
        <v>168</v>
      </c>
      <c r="F151" s="163" t="s">
        <v>169</v>
      </c>
      <c r="G151" s="164" t="s">
        <v>170</v>
      </c>
      <c r="H151" s="165" t="n">
        <v>1</v>
      </c>
      <c r="I151" s="166"/>
      <c r="J151" s="167" t="n">
        <f aca="false">ROUND(I151*H151,2)</f>
        <v>0</v>
      </c>
      <c r="K151" s="163"/>
      <c r="L151" s="23"/>
      <c r="M151" s="168"/>
      <c r="N151" s="169" t="s">
        <v>40</v>
      </c>
      <c r="O151" s="60"/>
      <c r="P151" s="170" t="n">
        <f aca="false">O151*H151</f>
        <v>0</v>
      </c>
      <c r="Q151" s="170" t="n">
        <v>0</v>
      </c>
      <c r="R151" s="170" t="n">
        <f aca="false">Q151*H151</f>
        <v>0</v>
      </c>
      <c r="S151" s="170" t="n">
        <v>0.025</v>
      </c>
      <c r="T151" s="171" t="n">
        <f aca="false">S151*H151</f>
        <v>0.025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127</v>
      </c>
      <c r="AT151" s="172" t="s">
        <v>122</v>
      </c>
      <c r="AU151" s="172" t="s">
        <v>128</v>
      </c>
      <c r="AY151" s="3" t="s">
        <v>119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128</v>
      </c>
      <c r="BK151" s="173" t="n">
        <f aca="false">ROUND(I151*H151,2)</f>
        <v>0</v>
      </c>
      <c r="BL151" s="3" t="s">
        <v>127</v>
      </c>
      <c r="BM151" s="172" t="s">
        <v>171</v>
      </c>
    </row>
    <row r="152" s="174" customFormat="true" ht="12.8" hidden="false" customHeight="false" outlineLevel="0" collapsed="false">
      <c r="B152" s="175"/>
      <c r="D152" s="176" t="s">
        <v>130</v>
      </c>
      <c r="E152" s="177"/>
      <c r="F152" s="178" t="s">
        <v>79</v>
      </c>
      <c r="H152" s="179" t="n">
        <v>1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130</v>
      </c>
      <c r="AU152" s="177" t="s">
        <v>128</v>
      </c>
      <c r="AV152" s="174" t="s">
        <v>128</v>
      </c>
      <c r="AW152" s="174" t="s">
        <v>31</v>
      </c>
      <c r="AX152" s="174" t="s">
        <v>79</v>
      </c>
      <c r="AY152" s="177" t="s">
        <v>119</v>
      </c>
    </row>
    <row r="153" s="27" customFormat="true" ht="16.5" hidden="false" customHeight="true" outlineLevel="0" collapsed="false">
      <c r="A153" s="22"/>
      <c r="B153" s="160"/>
      <c r="C153" s="161" t="s">
        <v>148</v>
      </c>
      <c r="D153" s="161" t="s">
        <v>122</v>
      </c>
      <c r="E153" s="162" t="s">
        <v>172</v>
      </c>
      <c r="F153" s="163" t="s">
        <v>173</v>
      </c>
      <c r="G153" s="164" t="s">
        <v>161</v>
      </c>
      <c r="H153" s="165" t="n">
        <v>1</v>
      </c>
      <c r="I153" s="166"/>
      <c r="J153" s="167" t="n">
        <f aca="false">ROUND(I153*H153,2)</f>
        <v>0</v>
      </c>
      <c r="K153" s="163"/>
      <c r="L153" s="23"/>
      <c r="M153" s="168"/>
      <c r="N153" s="169" t="s">
        <v>40</v>
      </c>
      <c r="O153" s="60"/>
      <c r="P153" s="170" t="n">
        <f aca="false">O153*H153</f>
        <v>0</v>
      </c>
      <c r="Q153" s="170" t="n">
        <v>0</v>
      </c>
      <c r="R153" s="170" t="n">
        <f aca="false">Q153*H153</f>
        <v>0</v>
      </c>
      <c r="S153" s="170" t="n">
        <v>0</v>
      </c>
      <c r="T153" s="171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2" t="s">
        <v>127</v>
      </c>
      <c r="AT153" s="172" t="s">
        <v>122</v>
      </c>
      <c r="AU153" s="172" t="s">
        <v>128</v>
      </c>
      <c r="AY153" s="3" t="s">
        <v>119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128</v>
      </c>
      <c r="BK153" s="173" t="n">
        <f aca="false">ROUND(I153*H153,2)</f>
        <v>0</v>
      </c>
      <c r="BL153" s="3" t="s">
        <v>127</v>
      </c>
      <c r="BM153" s="172" t="s">
        <v>174</v>
      </c>
    </row>
    <row r="154" s="174" customFormat="true" ht="12.8" hidden="false" customHeight="false" outlineLevel="0" collapsed="false">
      <c r="B154" s="175"/>
      <c r="D154" s="176" t="s">
        <v>130</v>
      </c>
      <c r="E154" s="177"/>
      <c r="F154" s="178" t="s">
        <v>79</v>
      </c>
      <c r="H154" s="179" t="n">
        <v>1</v>
      </c>
      <c r="I154" s="180"/>
      <c r="L154" s="175"/>
      <c r="M154" s="181"/>
      <c r="N154" s="182"/>
      <c r="O154" s="182"/>
      <c r="P154" s="182"/>
      <c r="Q154" s="182"/>
      <c r="R154" s="182"/>
      <c r="S154" s="182"/>
      <c r="T154" s="183"/>
      <c r="AT154" s="177" t="s">
        <v>130</v>
      </c>
      <c r="AU154" s="177" t="s">
        <v>128</v>
      </c>
      <c r="AV154" s="174" t="s">
        <v>128</v>
      </c>
      <c r="AW154" s="174" t="s">
        <v>31</v>
      </c>
      <c r="AX154" s="174" t="s">
        <v>79</v>
      </c>
      <c r="AY154" s="177" t="s">
        <v>119</v>
      </c>
    </row>
    <row r="155" s="27" customFormat="true" ht="16.5" hidden="false" customHeight="true" outlineLevel="0" collapsed="false">
      <c r="A155" s="22"/>
      <c r="B155" s="160"/>
      <c r="C155" s="161" t="s">
        <v>175</v>
      </c>
      <c r="D155" s="161" t="s">
        <v>122</v>
      </c>
      <c r="E155" s="162" t="s">
        <v>176</v>
      </c>
      <c r="F155" s="163" t="s">
        <v>177</v>
      </c>
      <c r="G155" s="164" t="s">
        <v>161</v>
      </c>
      <c r="H155" s="165" t="n">
        <v>5</v>
      </c>
      <c r="I155" s="166"/>
      <c r="J155" s="167" t="n">
        <f aca="false">ROUND(I155*H155,2)</f>
        <v>0</v>
      </c>
      <c r="K155" s="163"/>
      <c r="L155" s="23"/>
      <c r="M155" s="168"/>
      <c r="N155" s="169" t="s">
        <v>40</v>
      </c>
      <c r="O155" s="60"/>
      <c r="P155" s="170" t="n">
        <f aca="false">O155*H155</f>
        <v>0</v>
      </c>
      <c r="Q155" s="170" t="n">
        <v>0</v>
      </c>
      <c r="R155" s="170" t="n">
        <f aca="false">Q155*H155</f>
        <v>0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127</v>
      </c>
      <c r="AT155" s="172" t="s">
        <v>122</v>
      </c>
      <c r="AU155" s="172" t="s">
        <v>128</v>
      </c>
      <c r="AY155" s="3" t="s">
        <v>119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128</v>
      </c>
      <c r="BK155" s="173" t="n">
        <f aca="false">ROUND(I155*H155,2)</f>
        <v>0</v>
      </c>
      <c r="BL155" s="3" t="s">
        <v>127</v>
      </c>
      <c r="BM155" s="172" t="s">
        <v>178</v>
      </c>
    </row>
    <row r="156" s="174" customFormat="true" ht="12.8" hidden="false" customHeight="false" outlineLevel="0" collapsed="false">
      <c r="B156" s="175"/>
      <c r="D156" s="176" t="s">
        <v>130</v>
      </c>
      <c r="E156" s="177"/>
      <c r="F156" s="178" t="s">
        <v>154</v>
      </c>
      <c r="H156" s="179" t="n">
        <v>5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130</v>
      </c>
      <c r="AU156" s="177" t="s">
        <v>128</v>
      </c>
      <c r="AV156" s="174" t="s">
        <v>128</v>
      </c>
      <c r="AW156" s="174" t="s">
        <v>31</v>
      </c>
      <c r="AX156" s="174" t="s">
        <v>79</v>
      </c>
      <c r="AY156" s="177" t="s">
        <v>119</v>
      </c>
    </row>
    <row r="157" s="27" customFormat="true" ht="16.5" hidden="false" customHeight="true" outlineLevel="0" collapsed="false">
      <c r="A157" s="22"/>
      <c r="B157" s="160"/>
      <c r="C157" s="161" t="s">
        <v>179</v>
      </c>
      <c r="D157" s="161" t="s">
        <v>122</v>
      </c>
      <c r="E157" s="162" t="s">
        <v>180</v>
      </c>
      <c r="F157" s="163" t="s">
        <v>181</v>
      </c>
      <c r="G157" s="164" t="s">
        <v>161</v>
      </c>
      <c r="H157" s="165" t="n">
        <v>4</v>
      </c>
      <c r="I157" s="166"/>
      <c r="J157" s="167" t="n">
        <f aca="false">ROUND(I157*H157,2)</f>
        <v>0</v>
      </c>
      <c r="K157" s="163"/>
      <c r="L157" s="23"/>
      <c r="M157" s="168"/>
      <c r="N157" s="169" t="s">
        <v>40</v>
      </c>
      <c r="O157" s="60"/>
      <c r="P157" s="170" t="n">
        <f aca="false">O157*H157</f>
        <v>0</v>
      </c>
      <c r="Q157" s="170" t="n">
        <v>0</v>
      </c>
      <c r="R157" s="170" t="n">
        <f aca="false">Q157*H157</f>
        <v>0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127</v>
      </c>
      <c r="AT157" s="172" t="s">
        <v>122</v>
      </c>
      <c r="AU157" s="172" t="s">
        <v>128</v>
      </c>
      <c r="AY157" s="3" t="s">
        <v>119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128</v>
      </c>
      <c r="BK157" s="173" t="n">
        <f aca="false">ROUND(I157*H157,2)</f>
        <v>0</v>
      </c>
      <c r="BL157" s="3" t="s">
        <v>127</v>
      </c>
      <c r="BM157" s="172" t="s">
        <v>182</v>
      </c>
    </row>
    <row r="158" s="174" customFormat="true" ht="12.8" hidden="false" customHeight="false" outlineLevel="0" collapsed="false">
      <c r="B158" s="175"/>
      <c r="D158" s="176" t="s">
        <v>130</v>
      </c>
      <c r="E158" s="177"/>
      <c r="F158" s="178" t="s">
        <v>127</v>
      </c>
      <c r="H158" s="179" t="n">
        <v>4</v>
      </c>
      <c r="I158" s="180"/>
      <c r="L158" s="175"/>
      <c r="M158" s="181"/>
      <c r="N158" s="182"/>
      <c r="O158" s="182"/>
      <c r="P158" s="182"/>
      <c r="Q158" s="182"/>
      <c r="R158" s="182"/>
      <c r="S158" s="182"/>
      <c r="T158" s="183"/>
      <c r="AT158" s="177" t="s">
        <v>130</v>
      </c>
      <c r="AU158" s="177" t="s">
        <v>128</v>
      </c>
      <c r="AV158" s="174" t="s">
        <v>128</v>
      </c>
      <c r="AW158" s="174" t="s">
        <v>31</v>
      </c>
      <c r="AX158" s="174" t="s">
        <v>79</v>
      </c>
      <c r="AY158" s="177" t="s">
        <v>119</v>
      </c>
    </row>
    <row r="159" s="27" customFormat="true" ht="21.75" hidden="false" customHeight="true" outlineLevel="0" collapsed="false">
      <c r="A159" s="22"/>
      <c r="B159" s="160"/>
      <c r="C159" s="161" t="s">
        <v>183</v>
      </c>
      <c r="D159" s="161" t="s">
        <v>122</v>
      </c>
      <c r="E159" s="162" t="s">
        <v>184</v>
      </c>
      <c r="F159" s="163" t="s">
        <v>185</v>
      </c>
      <c r="G159" s="164" t="s">
        <v>161</v>
      </c>
      <c r="H159" s="165" t="n">
        <v>6</v>
      </c>
      <c r="I159" s="166"/>
      <c r="J159" s="167" t="n">
        <f aca="false">ROUND(I159*H159,2)</f>
        <v>0</v>
      </c>
      <c r="K159" s="163"/>
      <c r="L159" s="23"/>
      <c r="M159" s="168"/>
      <c r="N159" s="169" t="s">
        <v>40</v>
      </c>
      <c r="O159" s="60"/>
      <c r="P159" s="170" t="n">
        <f aca="false">O159*H159</f>
        <v>0</v>
      </c>
      <c r="Q159" s="170" t="n">
        <v>0</v>
      </c>
      <c r="R159" s="170" t="n">
        <f aca="false">Q159*H159</f>
        <v>0</v>
      </c>
      <c r="S159" s="170" t="n">
        <v>0</v>
      </c>
      <c r="T159" s="171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127</v>
      </c>
      <c r="AT159" s="172" t="s">
        <v>122</v>
      </c>
      <c r="AU159" s="172" t="s">
        <v>128</v>
      </c>
      <c r="AY159" s="3" t="s">
        <v>119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128</v>
      </c>
      <c r="BK159" s="173" t="n">
        <f aca="false">ROUND(I159*H159,2)</f>
        <v>0</v>
      </c>
      <c r="BL159" s="3" t="s">
        <v>127</v>
      </c>
      <c r="BM159" s="172" t="s">
        <v>186</v>
      </c>
    </row>
    <row r="160" s="27" customFormat="true" ht="37.8" hidden="false" customHeight="true" outlineLevel="0" collapsed="false">
      <c r="A160" s="22"/>
      <c r="B160" s="160"/>
      <c r="C160" s="161" t="s">
        <v>187</v>
      </c>
      <c r="D160" s="161" t="s">
        <v>122</v>
      </c>
      <c r="E160" s="162" t="s">
        <v>188</v>
      </c>
      <c r="F160" s="163" t="s">
        <v>189</v>
      </c>
      <c r="G160" s="164" t="s">
        <v>125</v>
      </c>
      <c r="H160" s="165" t="n">
        <v>57.1</v>
      </c>
      <c r="I160" s="166"/>
      <c r="J160" s="167" t="n">
        <f aca="false">ROUND(I160*H160,2)</f>
        <v>0</v>
      </c>
      <c r="K160" s="163" t="s">
        <v>126</v>
      </c>
      <c r="L160" s="23"/>
      <c r="M160" s="168"/>
      <c r="N160" s="169" t="s">
        <v>40</v>
      </c>
      <c r="O160" s="60"/>
      <c r="P160" s="170" t="n">
        <f aca="false">O160*H160</f>
        <v>0</v>
      </c>
      <c r="Q160" s="170" t="n">
        <v>0</v>
      </c>
      <c r="R160" s="170" t="n">
        <f aca="false">Q160*H160</f>
        <v>0</v>
      </c>
      <c r="S160" s="170" t="n">
        <v>0.004</v>
      </c>
      <c r="T160" s="171" t="n">
        <f aca="false">S160*H160</f>
        <v>0.2284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2" t="s">
        <v>127</v>
      </c>
      <c r="AT160" s="172" t="s">
        <v>122</v>
      </c>
      <c r="AU160" s="172" t="s">
        <v>128</v>
      </c>
      <c r="AY160" s="3" t="s">
        <v>119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3" t="s">
        <v>128</v>
      </c>
      <c r="BK160" s="173" t="n">
        <f aca="false">ROUND(I160*H160,2)</f>
        <v>0</v>
      </c>
      <c r="BL160" s="3" t="s">
        <v>127</v>
      </c>
      <c r="BM160" s="172" t="s">
        <v>190</v>
      </c>
    </row>
    <row r="161" s="27" customFormat="true" ht="37.8" hidden="false" customHeight="true" outlineLevel="0" collapsed="false">
      <c r="A161" s="22"/>
      <c r="B161" s="160"/>
      <c r="C161" s="161" t="s">
        <v>191</v>
      </c>
      <c r="D161" s="161" t="s">
        <v>122</v>
      </c>
      <c r="E161" s="162" t="s">
        <v>192</v>
      </c>
      <c r="F161" s="163" t="s">
        <v>193</v>
      </c>
      <c r="G161" s="164" t="s">
        <v>125</v>
      </c>
      <c r="H161" s="165" t="n">
        <v>119.164</v>
      </c>
      <c r="I161" s="166"/>
      <c r="J161" s="167" t="n">
        <f aca="false">ROUND(I161*H161,2)</f>
        <v>0</v>
      </c>
      <c r="K161" s="163" t="s">
        <v>126</v>
      </c>
      <c r="L161" s="23"/>
      <c r="M161" s="168"/>
      <c r="N161" s="169" t="s">
        <v>40</v>
      </c>
      <c r="O161" s="60"/>
      <c r="P161" s="170" t="n">
        <f aca="false">O161*H161</f>
        <v>0</v>
      </c>
      <c r="Q161" s="170" t="n">
        <v>0</v>
      </c>
      <c r="R161" s="170" t="n">
        <f aca="false">Q161*H161</f>
        <v>0</v>
      </c>
      <c r="S161" s="170" t="n">
        <v>0.004</v>
      </c>
      <c r="T161" s="171" t="n">
        <f aca="false">S161*H161</f>
        <v>0.476656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127</v>
      </c>
      <c r="AT161" s="172" t="s">
        <v>122</v>
      </c>
      <c r="AU161" s="172" t="s">
        <v>128</v>
      </c>
      <c r="AY161" s="3" t="s">
        <v>119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128</v>
      </c>
      <c r="BK161" s="173" t="n">
        <f aca="false">ROUND(I161*H161,2)</f>
        <v>0</v>
      </c>
      <c r="BL161" s="3" t="s">
        <v>127</v>
      </c>
      <c r="BM161" s="172" t="s">
        <v>194</v>
      </c>
    </row>
    <row r="162" s="27" customFormat="true" ht="37.8" hidden="false" customHeight="true" outlineLevel="0" collapsed="false">
      <c r="A162" s="22"/>
      <c r="B162" s="160"/>
      <c r="C162" s="161" t="s">
        <v>7</v>
      </c>
      <c r="D162" s="161" t="s">
        <v>122</v>
      </c>
      <c r="E162" s="162" t="s">
        <v>195</v>
      </c>
      <c r="F162" s="163" t="s">
        <v>196</v>
      </c>
      <c r="G162" s="164" t="s">
        <v>125</v>
      </c>
      <c r="H162" s="165" t="n">
        <v>5.792</v>
      </c>
      <c r="I162" s="166"/>
      <c r="J162" s="167" t="n">
        <f aca="false">ROUND(I162*H162,2)</f>
        <v>0</v>
      </c>
      <c r="K162" s="163" t="s">
        <v>126</v>
      </c>
      <c r="L162" s="23"/>
      <c r="M162" s="168"/>
      <c r="N162" s="169" t="s">
        <v>40</v>
      </c>
      <c r="O162" s="60"/>
      <c r="P162" s="170" t="n">
        <f aca="false">O162*H162</f>
        <v>0</v>
      </c>
      <c r="Q162" s="170" t="n">
        <v>0</v>
      </c>
      <c r="R162" s="170" t="n">
        <f aca="false">Q162*H162</f>
        <v>0</v>
      </c>
      <c r="S162" s="170" t="n">
        <v>0.01</v>
      </c>
      <c r="T162" s="171" t="n">
        <f aca="false">S162*H162</f>
        <v>0.05792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2" t="s">
        <v>127</v>
      </c>
      <c r="AT162" s="172" t="s">
        <v>122</v>
      </c>
      <c r="AU162" s="172" t="s">
        <v>128</v>
      </c>
      <c r="AY162" s="3" t="s">
        <v>119</v>
      </c>
      <c r="BE162" s="173" t="n">
        <f aca="false">IF(N162="základní",J162,0)</f>
        <v>0</v>
      </c>
      <c r="BF162" s="173" t="n">
        <f aca="false">IF(N162="snížená",J162,0)</f>
        <v>0</v>
      </c>
      <c r="BG162" s="173" t="n">
        <f aca="false">IF(N162="zákl. přenesená",J162,0)</f>
        <v>0</v>
      </c>
      <c r="BH162" s="173" t="n">
        <f aca="false">IF(N162="sníž. přenesená",J162,0)</f>
        <v>0</v>
      </c>
      <c r="BI162" s="173" t="n">
        <f aca="false">IF(N162="nulová",J162,0)</f>
        <v>0</v>
      </c>
      <c r="BJ162" s="3" t="s">
        <v>128</v>
      </c>
      <c r="BK162" s="173" t="n">
        <f aca="false">ROUND(I162*H162,2)</f>
        <v>0</v>
      </c>
      <c r="BL162" s="3" t="s">
        <v>127</v>
      </c>
      <c r="BM162" s="172" t="s">
        <v>197</v>
      </c>
    </row>
    <row r="163" s="146" customFormat="true" ht="22.8" hidden="false" customHeight="true" outlineLevel="0" collapsed="false">
      <c r="B163" s="147"/>
      <c r="D163" s="148" t="s">
        <v>73</v>
      </c>
      <c r="E163" s="158" t="s">
        <v>198</v>
      </c>
      <c r="F163" s="158" t="s">
        <v>199</v>
      </c>
      <c r="I163" s="150"/>
      <c r="J163" s="159" t="n">
        <f aca="false">BK163</f>
        <v>0</v>
      </c>
      <c r="L163" s="147"/>
      <c r="M163" s="152"/>
      <c r="N163" s="153"/>
      <c r="O163" s="153"/>
      <c r="P163" s="154" t="n">
        <f aca="false">SUM(P164:P168)</f>
        <v>0</v>
      </c>
      <c r="Q163" s="153"/>
      <c r="R163" s="154" t="n">
        <f aca="false">SUM(R164:R168)</f>
        <v>0</v>
      </c>
      <c r="S163" s="153"/>
      <c r="T163" s="155" t="n">
        <f aca="false">SUM(T164:T168)</f>
        <v>0</v>
      </c>
      <c r="AR163" s="148" t="s">
        <v>79</v>
      </c>
      <c r="AT163" s="156" t="s">
        <v>73</v>
      </c>
      <c r="AU163" s="156" t="s">
        <v>79</v>
      </c>
      <c r="AY163" s="148" t="s">
        <v>119</v>
      </c>
      <c r="BK163" s="157" t="n">
        <f aca="false">SUM(BK164:BK168)</f>
        <v>0</v>
      </c>
    </row>
    <row r="164" s="27" customFormat="true" ht="24.15" hidden="false" customHeight="true" outlineLevel="0" collapsed="false">
      <c r="A164" s="22"/>
      <c r="B164" s="160"/>
      <c r="C164" s="161" t="s">
        <v>200</v>
      </c>
      <c r="D164" s="161" t="s">
        <v>122</v>
      </c>
      <c r="E164" s="162" t="s">
        <v>201</v>
      </c>
      <c r="F164" s="163" t="s">
        <v>202</v>
      </c>
      <c r="G164" s="164" t="s">
        <v>203</v>
      </c>
      <c r="H164" s="165" t="n">
        <v>1.469</v>
      </c>
      <c r="I164" s="166"/>
      <c r="J164" s="167" t="n">
        <f aca="false">ROUND(I164*H164,2)</f>
        <v>0</v>
      </c>
      <c r="K164" s="163" t="s">
        <v>126</v>
      </c>
      <c r="L164" s="23"/>
      <c r="M164" s="168"/>
      <c r="N164" s="169" t="s">
        <v>40</v>
      </c>
      <c r="O164" s="60"/>
      <c r="P164" s="170" t="n">
        <f aca="false">O164*H164</f>
        <v>0</v>
      </c>
      <c r="Q164" s="170" t="n">
        <v>0</v>
      </c>
      <c r="R164" s="170" t="n">
        <f aca="false">Q164*H164</f>
        <v>0</v>
      </c>
      <c r="S164" s="170" t="n">
        <v>0</v>
      </c>
      <c r="T164" s="171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127</v>
      </c>
      <c r="AT164" s="172" t="s">
        <v>122</v>
      </c>
      <c r="AU164" s="172" t="s">
        <v>128</v>
      </c>
      <c r="AY164" s="3" t="s">
        <v>119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128</v>
      </c>
      <c r="BK164" s="173" t="n">
        <f aca="false">ROUND(I164*H164,2)</f>
        <v>0</v>
      </c>
      <c r="BL164" s="3" t="s">
        <v>127</v>
      </c>
      <c r="BM164" s="172" t="s">
        <v>204</v>
      </c>
    </row>
    <row r="165" s="27" customFormat="true" ht="24.15" hidden="false" customHeight="true" outlineLevel="0" collapsed="false">
      <c r="A165" s="22"/>
      <c r="B165" s="160"/>
      <c r="C165" s="161" t="s">
        <v>205</v>
      </c>
      <c r="D165" s="161" t="s">
        <v>122</v>
      </c>
      <c r="E165" s="162" t="s">
        <v>206</v>
      </c>
      <c r="F165" s="163" t="s">
        <v>207</v>
      </c>
      <c r="G165" s="164" t="s">
        <v>203</v>
      </c>
      <c r="H165" s="165" t="n">
        <v>1.469</v>
      </c>
      <c r="I165" s="166"/>
      <c r="J165" s="167" t="n">
        <f aca="false">ROUND(I165*H165,2)</f>
        <v>0</v>
      </c>
      <c r="K165" s="163" t="s">
        <v>126</v>
      </c>
      <c r="L165" s="23"/>
      <c r="M165" s="168"/>
      <c r="N165" s="169" t="s">
        <v>40</v>
      </c>
      <c r="O165" s="60"/>
      <c r="P165" s="170" t="n">
        <f aca="false">O165*H165</f>
        <v>0</v>
      </c>
      <c r="Q165" s="170" t="n">
        <v>0</v>
      </c>
      <c r="R165" s="170" t="n">
        <f aca="false">Q165*H165</f>
        <v>0</v>
      </c>
      <c r="S165" s="170" t="n">
        <v>0</v>
      </c>
      <c r="T165" s="171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127</v>
      </c>
      <c r="AT165" s="172" t="s">
        <v>122</v>
      </c>
      <c r="AU165" s="172" t="s">
        <v>128</v>
      </c>
      <c r="AY165" s="3" t="s">
        <v>119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128</v>
      </c>
      <c r="BK165" s="173" t="n">
        <f aca="false">ROUND(I165*H165,2)</f>
        <v>0</v>
      </c>
      <c r="BL165" s="3" t="s">
        <v>127</v>
      </c>
      <c r="BM165" s="172" t="s">
        <v>208</v>
      </c>
    </row>
    <row r="166" s="27" customFormat="true" ht="24.15" hidden="false" customHeight="true" outlineLevel="0" collapsed="false">
      <c r="A166" s="22"/>
      <c r="B166" s="160"/>
      <c r="C166" s="161" t="s">
        <v>209</v>
      </c>
      <c r="D166" s="161" t="s">
        <v>122</v>
      </c>
      <c r="E166" s="162" t="s">
        <v>210</v>
      </c>
      <c r="F166" s="163" t="s">
        <v>211</v>
      </c>
      <c r="G166" s="164" t="s">
        <v>203</v>
      </c>
      <c r="H166" s="165" t="n">
        <v>35.256</v>
      </c>
      <c r="I166" s="166"/>
      <c r="J166" s="167" t="n">
        <f aca="false">ROUND(I166*H166,2)</f>
        <v>0</v>
      </c>
      <c r="K166" s="163" t="s">
        <v>126</v>
      </c>
      <c r="L166" s="23"/>
      <c r="M166" s="168"/>
      <c r="N166" s="169" t="s">
        <v>40</v>
      </c>
      <c r="O166" s="60"/>
      <c r="P166" s="170" t="n">
        <f aca="false">O166*H166</f>
        <v>0</v>
      </c>
      <c r="Q166" s="170" t="n">
        <v>0</v>
      </c>
      <c r="R166" s="170" t="n">
        <f aca="false">Q166*H166</f>
        <v>0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127</v>
      </c>
      <c r="AT166" s="172" t="s">
        <v>122</v>
      </c>
      <c r="AU166" s="172" t="s">
        <v>128</v>
      </c>
      <c r="AY166" s="3" t="s">
        <v>119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128</v>
      </c>
      <c r="BK166" s="173" t="n">
        <f aca="false">ROUND(I166*H166,2)</f>
        <v>0</v>
      </c>
      <c r="BL166" s="3" t="s">
        <v>127</v>
      </c>
      <c r="BM166" s="172" t="s">
        <v>212</v>
      </c>
    </row>
    <row r="167" s="174" customFormat="true" ht="12.8" hidden="false" customHeight="false" outlineLevel="0" collapsed="false">
      <c r="B167" s="175"/>
      <c r="D167" s="176" t="s">
        <v>130</v>
      </c>
      <c r="F167" s="178" t="s">
        <v>213</v>
      </c>
      <c r="H167" s="179" t="n">
        <v>35.256</v>
      </c>
      <c r="I167" s="180"/>
      <c r="L167" s="175"/>
      <c r="M167" s="181"/>
      <c r="N167" s="182"/>
      <c r="O167" s="182"/>
      <c r="P167" s="182"/>
      <c r="Q167" s="182"/>
      <c r="R167" s="182"/>
      <c r="S167" s="182"/>
      <c r="T167" s="183"/>
      <c r="AT167" s="177" t="s">
        <v>130</v>
      </c>
      <c r="AU167" s="177" t="s">
        <v>128</v>
      </c>
      <c r="AV167" s="174" t="s">
        <v>128</v>
      </c>
      <c r="AW167" s="174" t="s">
        <v>2</v>
      </c>
      <c r="AX167" s="174" t="s">
        <v>79</v>
      </c>
      <c r="AY167" s="177" t="s">
        <v>119</v>
      </c>
    </row>
    <row r="168" s="27" customFormat="true" ht="24.15" hidden="false" customHeight="true" outlineLevel="0" collapsed="false">
      <c r="A168" s="22"/>
      <c r="B168" s="160"/>
      <c r="C168" s="161" t="s">
        <v>214</v>
      </c>
      <c r="D168" s="161" t="s">
        <v>122</v>
      </c>
      <c r="E168" s="162" t="s">
        <v>215</v>
      </c>
      <c r="F168" s="163" t="s">
        <v>216</v>
      </c>
      <c r="G168" s="164" t="s">
        <v>203</v>
      </c>
      <c r="H168" s="165" t="n">
        <v>1.466</v>
      </c>
      <c r="I168" s="166"/>
      <c r="J168" s="167" t="n">
        <f aca="false">ROUND(I168*H168,2)</f>
        <v>0</v>
      </c>
      <c r="K168" s="163" t="s">
        <v>126</v>
      </c>
      <c r="L168" s="23"/>
      <c r="M168" s="168"/>
      <c r="N168" s="169" t="s">
        <v>40</v>
      </c>
      <c r="O168" s="60"/>
      <c r="P168" s="170" t="n">
        <f aca="false">O168*H168</f>
        <v>0</v>
      </c>
      <c r="Q168" s="170" t="n">
        <v>0</v>
      </c>
      <c r="R168" s="170" t="n">
        <f aca="false">Q168*H168</f>
        <v>0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127</v>
      </c>
      <c r="AT168" s="172" t="s">
        <v>122</v>
      </c>
      <c r="AU168" s="172" t="s">
        <v>128</v>
      </c>
      <c r="AY168" s="3" t="s">
        <v>119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128</v>
      </c>
      <c r="BK168" s="173" t="n">
        <f aca="false">ROUND(I168*H168,2)</f>
        <v>0</v>
      </c>
      <c r="BL168" s="3" t="s">
        <v>127</v>
      </c>
      <c r="BM168" s="172" t="s">
        <v>217</v>
      </c>
    </row>
    <row r="169" s="146" customFormat="true" ht="22.8" hidden="false" customHeight="true" outlineLevel="0" collapsed="false">
      <c r="B169" s="147"/>
      <c r="D169" s="148" t="s">
        <v>73</v>
      </c>
      <c r="E169" s="158" t="s">
        <v>218</v>
      </c>
      <c r="F169" s="158" t="s">
        <v>219</v>
      </c>
      <c r="I169" s="150"/>
      <c r="J169" s="159" t="n">
        <f aca="false">BK169</f>
        <v>0</v>
      </c>
      <c r="L169" s="147"/>
      <c r="M169" s="152"/>
      <c r="N169" s="153"/>
      <c r="O169" s="153"/>
      <c r="P169" s="154" t="n">
        <f aca="false">P170</f>
        <v>0</v>
      </c>
      <c r="Q169" s="153"/>
      <c r="R169" s="154" t="n">
        <f aca="false">R170</f>
        <v>0</v>
      </c>
      <c r="S169" s="153"/>
      <c r="T169" s="155" t="n">
        <f aca="false">T170</f>
        <v>0</v>
      </c>
      <c r="AR169" s="148" t="s">
        <v>79</v>
      </c>
      <c r="AT169" s="156" t="s">
        <v>73</v>
      </c>
      <c r="AU169" s="156" t="s">
        <v>79</v>
      </c>
      <c r="AY169" s="148" t="s">
        <v>119</v>
      </c>
      <c r="BK169" s="157" t="n">
        <f aca="false">BK170</f>
        <v>0</v>
      </c>
    </row>
    <row r="170" s="27" customFormat="true" ht="21.75" hidden="false" customHeight="true" outlineLevel="0" collapsed="false">
      <c r="A170" s="22"/>
      <c r="B170" s="160"/>
      <c r="C170" s="161" t="s">
        <v>220</v>
      </c>
      <c r="D170" s="161" t="s">
        <v>122</v>
      </c>
      <c r="E170" s="162" t="s">
        <v>221</v>
      </c>
      <c r="F170" s="163" t="s">
        <v>222</v>
      </c>
      <c r="G170" s="164" t="s">
        <v>203</v>
      </c>
      <c r="H170" s="165" t="n">
        <v>1.105</v>
      </c>
      <c r="I170" s="166"/>
      <c r="J170" s="167" t="n">
        <f aca="false">ROUND(I170*H170,2)</f>
        <v>0</v>
      </c>
      <c r="K170" s="163" t="s">
        <v>126</v>
      </c>
      <c r="L170" s="23"/>
      <c r="M170" s="168"/>
      <c r="N170" s="169" t="s">
        <v>40</v>
      </c>
      <c r="O170" s="60"/>
      <c r="P170" s="170" t="n">
        <f aca="false">O170*H170</f>
        <v>0</v>
      </c>
      <c r="Q170" s="170" t="n">
        <v>0</v>
      </c>
      <c r="R170" s="170" t="n">
        <f aca="false">Q170*H170</f>
        <v>0</v>
      </c>
      <c r="S170" s="170" t="n">
        <v>0</v>
      </c>
      <c r="T170" s="17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127</v>
      </c>
      <c r="AT170" s="172" t="s">
        <v>122</v>
      </c>
      <c r="AU170" s="172" t="s">
        <v>128</v>
      </c>
      <c r="AY170" s="3" t="s">
        <v>119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128</v>
      </c>
      <c r="BK170" s="173" t="n">
        <f aca="false">ROUND(I170*H170,2)</f>
        <v>0</v>
      </c>
      <c r="BL170" s="3" t="s">
        <v>127</v>
      </c>
      <c r="BM170" s="172" t="s">
        <v>223</v>
      </c>
    </row>
    <row r="171" s="146" customFormat="true" ht="25.9" hidden="false" customHeight="true" outlineLevel="0" collapsed="false">
      <c r="B171" s="147"/>
      <c r="D171" s="148" t="s">
        <v>73</v>
      </c>
      <c r="E171" s="149" t="s">
        <v>224</v>
      </c>
      <c r="F171" s="149" t="s">
        <v>225</v>
      </c>
      <c r="I171" s="150"/>
      <c r="J171" s="151" t="n">
        <f aca="false">BK171</f>
        <v>0</v>
      </c>
      <c r="L171" s="147"/>
      <c r="M171" s="152"/>
      <c r="N171" s="153"/>
      <c r="O171" s="153"/>
      <c r="P171" s="154" t="n">
        <f aca="false">P172+P184+P192+P200+P203+P219</f>
        <v>0</v>
      </c>
      <c r="Q171" s="153"/>
      <c r="R171" s="154" t="n">
        <f aca="false">R172+R184+R192+R200+R203+R219</f>
        <v>0.46714926</v>
      </c>
      <c r="S171" s="153"/>
      <c r="T171" s="155" t="n">
        <f aca="false">T172+T184+T192+T200+T203+T219</f>
        <v>0.38123366</v>
      </c>
      <c r="AR171" s="148" t="s">
        <v>128</v>
      </c>
      <c r="AT171" s="156" t="s">
        <v>73</v>
      </c>
      <c r="AU171" s="156" t="s">
        <v>74</v>
      </c>
      <c r="AY171" s="148" t="s">
        <v>119</v>
      </c>
      <c r="BK171" s="157" t="n">
        <f aca="false">BK172+BK184+BK192+BK200+BK203+BK219</f>
        <v>0</v>
      </c>
    </row>
    <row r="172" s="146" customFormat="true" ht="22.8" hidden="false" customHeight="true" outlineLevel="0" collapsed="false">
      <c r="B172" s="147"/>
      <c r="D172" s="148" t="s">
        <v>73</v>
      </c>
      <c r="E172" s="158" t="s">
        <v>226</v>
      </c>
      <c r="F172" s="158" t="s">
        <v>227</v>
      </c>
      <c r="I172" s="150"/>
      <c r="J172" s="159" t="n">
        <f aca="false">BK172</f>
        <v>0</v>
      </c>
      <c r="L172" s="147"/>
      <c r="M172" s="152"/>
      <c r="N172" s="153"/>
      <c r="O172" s="153"/>
      <c r="P172" s="154" t="n">
        <f aca="false">SUM(P173:P183)</f>
        <v>0</v>
      </c>
      <c r="Q172" s="153"/>
      <c r="R172" s="154" t="n">
        <f aca="false">SUM(R173:R183)</f>
        <v>0.02473</v>
      </c>
      <c r="S172" s="153"/>
      <c r="T172" s="155" t="n">
        <f aca="false">SUM(T173:T183)</f>
        <v>0.06786</v>
      </c>
      <c r="AR172" s="148" t="s">
        <v>128</v>
      </c>
      <c r="AT172" s="156" t="s">
        <v>73</v>
      </c>
      <c r="AU172" s="156" t="s">
        <v>79</v>
      </c>
      <c r="AY172" s="148" t="s">
        <v>119</v>
      </c>
      <c r="BK172" s="157" t="n">
        <f aca="false">SUM(BK173:BK183)</f>
        <v>0</v>
      </c>
    </row>
    <row r="173" s="27" customFormat="true" ht="24.15" hidden="false" customHeight="true" outlineLevel="0" collapsed="false">
      <c r="A173" s="22"/>
      <c r="B173" s="160"/>
      <c r="C173" s="161" t="s">
        <v>6</v>
      </c>
      <c r="D173" s="161" t="s">
        <v>122</v>
      </c>
      <c r="E173" s="162" t="s">
        <v>228</v>
      </c>
      <c r="F173" s="163" t="s">
        <v>229</v>
      </c>
      <c r="G173" s="164" t="s">
        <v>230</v>
      </c>
      <c r="H173" s="165" t="n">
        <v>1</v>
      </c>
      <c r="I173" s="166"/>
      <c r="J173" s="167" t="n">
        <f aca="false">ROUND(I173*H173,2)</f>
        <v>0</v>
      </c>
      <c r="K173" s="163" t="s">
        <v>126</v>
      </c>
      <c r="L173" s="23"/>
      <c r="M173" s="168"/>
      <c r="N173" s="169" t="s">
        <v>40</v>
      </c>
      <c r="O173" s="60"/>
      <c r="P173" s="170" t="n">
        <f aca="false">O173*H173</f>
        <v>0</v>
      </c>
      <c r="Q173" s="170" t="n">
        <v>0.01497</v>
      </c>
      <c r="R173" s="170" t="n">
        <f aca="false">Q173*H173</f>
        <v>0.01497</v>
      </c>
      <c r="S173" s="170" t="n">
        <v>0</v>
      </c>
      <c r="T173" s="171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200</v>
      </c>
      <c r="AT173" s="172" t="s">
        <v>122</v>
      </c>
      <c r="AU173" s="172" t="s">
        <v>128</v>
      </c>
      <c r="AY173" s="3" t="s">
        <v>119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128</v>
      </c>
      <c r="BK173" s="173" t="n">
        <f aca="false">ROUND(I173*H173,2)</f>
        <v>0</v>
      </c>
      <c r="BL173" s="3" t="s">
        <v>200</v>
      </c>
      <c r="BM173" s="172" t="s">
        <v>231</v>
      </c>
    </row>
    <row r="174" s="27" customFormat="true" ht="24.15" hidden="false" customHeight="true" outlineLevel="0" collapsed="false">
      <c r="A174" s="22"/>
      <c r="B174" s="160"/>
      <c r="C174" s="161" t="s">
        <v>232</v>
      </c>
      <c r="D174" s="161" t="s">
        <v>122</v>
      </c>
      <c r="E174" s="162" t="s">
        <v>233</v>
      </c>
      <c r="F174" s="163" t="s">
        <v>234</v>
      </c>
      <c r="G174" s="164" t="s">
        <v>230</v>
      </c>
      <c r="H174" s="165" t="n">
        <v>1</v>
      </c>
      <c r="I174" s="166"/>
      <c r="J174" s="167" t="n">
        <f aca="false">ROUND(I174*H174,2)</f>
        <v>0</v>
      </c>
      <c r="K174" s="163"/>
      <c r="L174" s="23"/>
      <c r="M174" s="168"/>
      <c r="N174" s="169" t="s">
        <v>40</v>
      </c>
      <c r="O174" s="60"/>
      <c r="P174" s="170" t="n">
        <f aca="false">O174*H174</f>
        <v>0</v>
      </c>
      <c r="Q174" s="170" t="n">
        <v>0</v>
      </c>
      <c r="R174" s="170" t="n">
        <f aca="false">Q174*H174</f>
        <v>0</v>
      </c>
      <c r="S174" s="170" t="n">
        <v>0.067</v>
      </c>
      <c r="T174" s="171" t="n">
        <f aca="false">S174*H174</f>
        <v>0.067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2" t="s">
        <v>200</v>
      </c>
      <c r="AT174" s="172" t="s">
        <v>122</v>
      </c>
      <c r="AU174" s="172" t="s">
        <v>128</v>
      </c>
      <c r="AY174" s="3" t="s">
        <v>119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128</v>
      </c>
      <c r="BK174" s="173" t="n">
        <f aca="false">ROUND(I174*H174,2)</f>
        <v>0</v>
      </c>
      <c r="BL174" s="3" t="s">
        <v>200</v>
      </c>
      <c r="BM174" s="172" t="s">
        <v>235</v>
      </c>
    </row>
    <row r="175" s="27" customFormat="true" ht="16.5" hidden="false" customHeight="true" outlineLevel="0" collapsed="false">
      <c r="A175" s="22"/>
      <c r="B175" s="160"/>
      <c r="C175" s="161" t="s">
        <v>236</v>
      </c>
      <c r="D175" s="161" t="s">
        <v>122</v>
      </c>
      <c r="E175" s="162" t="s">
        <v>237</v>
      </c>
      <c r="F175" s="163" t="s">
        <v>238</v>
      </c>
      <c r="G175" s="164" t="s">
        <v>170</v>
      </c>
      <c r="H175" s="165" t="n">
        <v>1</v>
      </c>
      <c r="I175" s="166"/>
      <c r="J175" s="167" t="n">
        <f aca="false">ROUND(I175*H175,2)</f>
        <v>0</v>
      </c>
      <c r="K175" s="163"/>
      <c r="L175" s="23"/>
      <c r="M175" s="168"/>
      <c r="N175" s="169" t="s">
        <v>40</v>
      </c>
      <c r="O175" s="60"/>
      <c r="P175" s="170" t="n">
        <f aca="false">O175*H175</f>
        <v>0</v>
      </c>
      <c r="Q175" s="170" t="n">
        <v>0.00198</v>
      </c>
      <c r="R175" s="170" t="n">
        <f aca="false">Q175*H175</f>
        <v>0.00198</v>
      </c>
      <c r="S175" s="170" t="n">
        <v>0</v>
      </c>
      <c r="T175" s="171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200</v>
      </c>
      <c r="AT175" s="172" t="s">
        <v>122</v>
      </c>
      <c r="AU175" s="172" t="s">
        <v>128</v>
      </c>
      <c r="AY175" s="3" t="s">
        <v>119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128</v>
      </c>
      <c r="BK175" s="173" t="n">
        <f aca="false">ROUND(I175*H175,2)</f>
        <v>0</v>
      </c>
      <c r="BL175" s="3" t="s">
        <v>200</v>
      </c>
      <c r="BM175" s="172" t="s">
        <v>239</v>
      </c>
    </row>
    <row r="176" s="27" customFormat="true" ht="24.15" hidden="false" customHeight="true" outlineLevel="0" collapsed="false">
      <c r="A176" s="22"/>
      <c r="B176" s="160"/>
      <c r="C176" s="161" t="s">
        <v>240</v>
      </c>
      <c r="D176" s="161" t="s">
        <v>122</v>
      </c>
      <c r="E176" s="162" t="s">
        <v>241</v>
      </c>
      <c r="F176" s="163" t="s">
        <v>242</v>
      </c>
      <c r="G176" s="164" t="s">
        <v>170</v>
      </c>
      <c r="H176" s="165" t="n">
        <v>1</v>
      </c>
      <c r="I176" s="166"/>
      <c r="J176" s="167" t="n">
        <f aca="false">ROUND(I176*H176,2)</f>
        <v>0</v>
      </c>
      <c r="K176" s="163"/>
      <c r="L176" s="23"/>
      <c r="M176" s="168"/>
      <c r="N176" s="169" t="s">
        <v>40</v>
      </c>
      <c r="O176" s="60"/>
      <c r="P176" s="170" t="n">
        <f aca="false">O176*H176</f>
        <v>0</v>
      </c>
      <c r="Q176" s="170" t="n">
        <v>0.00198</v>
      </c>
      <c r="R176" s="170" t="n">
        <f aca="false">Q176*H176</f>
        <v>0.00198</v>
      </c>
      <c r="S176" s="170" t="n">
        <v>0</v>
      </c>
      <c r="T176" s="171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2" t="s">
        <v>200</v>
      </c>
      <c r="AT176" s="172" t="s">
        <v>122</v>
      </c>
      <c r="AU176" s="172" t="s">
        <v>128</v>
      </c>
      <c r="AY176" s="3" t="s">
        <v>119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128</v>
      </c>
      <c r="BK176" s="173" t="n">
        <f aca="false">ROUND(I176*H176,2)</f>
        <v>0</v>
      </c>
      <c r="BL176" s="3" t="s">
        <v>200</v>
      </c>
      <c r="BM176" s="172" t="s">
        <v>243</v>
      </c>
    </row>
    <row r="177" s="27" customFormat="true" ht="16.5" hidden="false" customHeight="true" outlineLevel="0" collapsed="false">
      <c r="A177" s="22"/>
      <c r="B177" s="160"/>
      <c r="C177" s="161" t="s">
        <v>244</v>
      </c>
      <c r="D177" s="161" t="s">
        <v>122</v>
      </c>
      <c r="E177" s="162" t="s">
        <v>245</v>
      </c>
      <c r="F177" s="163" t="s">
        <v>246</v>
      </c>
      <c r="G177" s="164" t="s">
        <v>157</v>
      </c>
      <c r="H177" s="165" t="n">
        <v>1</v>
      </c>
      <c r="I177" s="166"/>
      <c r="J177" s="167" t="n">
        <f aca="false">ROUND(I177*H177,2)</f>
        <v>0</v>
      </c>
      <c r="K177" s="163"/>
      <c r="L177" s="23"/>
      <c r="M177" s="168"/>
      <c r="N177" s="169" t="s">
        <v>40</v>
      </c>
      <c r="O177" s="60"/>
      <c r="P177" s="170" t="n">
        <f aca="false">O177*H177</f>
        <v>0</v>
      </c>
      <c r="Q177" s="170" t="n">
        <v>0.00198</v>
      </c>
      <c r="R177" s="170" t="n">
        <f aca="false">Q177*H177</f>
        <v>0.00198</v>
      </c>
      <c r="S177" s="170" t="n">
        <v>0</v>
      </c>
      <c r="T177" s="171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200</v>
      </c>
      <c r="AT177" s="172" t="s">
        <v>122</v>
      </c>
      <c r="AU177" s="172" t="s">
        <v>128</v>
      </c>
      <c r="AY177" s="3" t="s">
        <v>119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128</v>
      </c>
      <c r="BK177" s="173" t="n">
        <f aca="false">ROUND(I177*H177,2)</f>
        <v>0</v>
      </c>
      <c r="BL177" s="3" t="s">
        <v>200</v>
      </c>
      <c r="BM177" s="172" t="s">
        <v>247</v>
      </c>
    </row>
    <row r="178" s="174" customFormat="true" ht="12.8" hidden="false" customHeight="false" outlineLevel="0" collapsed="false">
      <c r="B178" s="175"/>
      <c r="D178" s="176" t="s">
        <v>130</v>
      </c>
      <c r="E178" s="177"/>
      <c r="F178" s="178" t="s">
        <v>79</v>
      </c>
      <c r="H178" s="179" t="n">
        <v>1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130</v>
      </c>
      <c r="AU178" s="177" t="s">
        <v>128</v>
      </c>
      <c r="AV178" s="174" t="s">
        <v>128</v>
      </c>
      <c r="AW178" s="174" t="s">
        <v>31</v>
      </c>
      <c r="AX178" s="174" t="s">
        <v>79</v>
      </c>
      <c r="AY178" s="177" t="s">
        <v>119</v>
      </c>
    </row>
    <row r="179" s="27" customFormat="true" ht="16.5" hidden="false" customHeight="true" outlineLevel="0" collapsed="false">
      <c r="A179" s="22"/>
      <c r="B179" s="160"/>
      <c r="C179" s="161" t="s">
        <v>248</v>
      </c>
      <c r="D179" s="161" t="s">
        <v>122</v>
      </c>
      <c r="E179" s="162" t="s">
        <v>249</v>
      </c>
      <c r="F179" s="163" t="s">
        <v>250</v>
      </c>
      <c r="G179" s="164" t="s">
        <v>157</v>
      </c>
      <c r="H179" s="165" t="n">
        <v>1</v>
      </c>
      <c r="I179" s="166"/>
      <c r="J179" s="167" t="n">
        <f aca="false">ROUND(I179*H179,2)</f>
        <v>0</v>
      </c>
      <c r="K179" s="163"/>
      <c r="L179" s="23"/>
      <c r="M179" s="168"/>
      <c r="N179" s="169" t="s">
        <v>40</v>
      </c>
      <c r="O179" s="60"/>
      <c r="P179" s="170" t="n">
        <f aca="false">O179*H179</f>
        <v>0</v>
      </c>
      <c r="Q179" s="170" t="n">
        <v>0.00198</v>
      </c>
      <c r="R179" s="170" t="n">
        <f aca="false">Q179*H179</f>
        <v>0.00198</v>
      </c>
      <c r="S179" s="170" t="n">
        <v>0</v>
      </c>
      <c r="T179" s="171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2" t="s">
        <v>200</v>
      </c>
      <c r="AT179" s="172" t="s">
        <v>122</v>
      </c>
      <c r="AU179" s="172" t="s">
        <v>128</v>
      </c>
      <c r="AY179" s="3" t="s">
        <v>119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128</v>
      </c>
      <c r="BK179" s="173" t="n">
        <f aca="false">ROUND(I179*H179,2)</f>
        <v>0</v>
      </c>
      <c r="BL179" s="3" t="s">
        <v>200</v>
      </c>
      <c r="BM179" s="172" t="s">
        <v>251</v>
      </c>
    </row>
    <row r="180" s="174" customFormat="true" ht="12.8" hidden="false" customHeight="false" outlineLevel="0" collapsed="false">
      <c r="B180" s="175"/>
      <c r="D180" s="176" t="s">
        <v>130</v>
      </c>
      <c r="E180" s="177"/>
      <c r="F180" s="178" t="s">
        <v>79</v>
      </c>
      <c r="H180" s="179" t="n">
        <v>1</v>
      </c>
      <c r="I180" s="180"/>
      <c r="L180" s="175"/>
      <c r="M180" s="181"/>
      <c r="N180" s="182"/>
      <c r="O180" s="182"/>
      <c r="P180" s="182"/>
      <c r="Q180" s="182"/>
      <c r="R180" s="182"/>
      <c r="S180" s="182"/>
      <c r="T180" s="183"/>
      <c r="AT180" s="177" t="s">
        <v>130</v>
      </c>
      <c r="AU180" s="177" t="s">
        <v>128</v>
      </c>
      <c r="AV180" s="174" t="s">
        <v>128</v>
      </c>
      <c r="AW180" s="174" t="s">
        <v>31</v>
      </c>
      <c r="AX180" s="174" t="s">
        <v>79</v>
      </c>
      <c r="AY180" s="177" t="s">
        <v>119</v>
      </c>
    </row>
    <row r="181" s="27" customFormat="true" ht="16.5" hidden="false" customHeight="true" outlineLevel="0" collapsed="false">
      <c r="A181" s="22"/>
      <c r="B181" s="160"/>
      <c r="C181" s="161" t="s">
        <v>252</v>
      </c>
      <c r="D181" s="161" t="s">
        <v>122</v>
      </c>
      <c r="E181" s="162" t="s">
        <v>253</v>
      </c>
      <c r="F181" s="163" t="s">
        <v>254</v>
      </c>
      <c r="G181" s="164" t="s">
        <v>230</v>
      </c>
      <c r="H181" s="165" t="n">
        <v>1</v>
      </c>
      <c r="I181" s="166"/>
      <c r="J181" s="167" t="n">
        <f aca="false">ROUND(I181*H181,2)</f>
        <v>0</v>
      </c>
      <c r="K181" s="163" t="s">
        <v>126</v>
      </c>
      <c r="L181" s="23"/>
      <c r="M181" s="168"/>
      <c r="N181" s="169" t="s">
        <v>40</v>
      </c>
      <c r="O181" s="60"/>
      <c r="P181" s="170" t="n">
        <f aca="false">O181*H181</f>
        <v>0</v>
      </c>
      <c r="Q181" s="170" t="n">
        <v>0</v>
      </c>
      <c r="R181" s="170" t="n">
        <f aca="false">Q181*H181</f>
        <v>0</v>
      </c>
      <c r="S181" s="170" t="n">
        <v>0.00086</v>
      </c>
      <c r="T181" s="171" t="n">
        <f aca="false">S181*H181</f>
        <v>0.00086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200</v>
      </c>
      <c r="AT181" s="172" t="s">
        <v>122</v>
      </c>
      <c r="AU181" s="172" t="s">
        <v>128</v>
      </c>
      <c r="AY181" s="3" t="s">
        <v>119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128</v>
      </c>
      <c r="BK181" s="173" t="n">
        <f aca="false">ROUND(I181*H181,2)</f>
        <v>0</v>
      </c>
      <c r="BL181" s="3" t="s">
        <v>200</v>
      </c>
      <c r="BM181" s="172" t="s">
        <v>255</v>
      </c>
    </row>
    <row r="182" s="27" customFormat="true" ht="16.5" hidden="false" customHeight="true" outlineLevel="0" collapsed="false">
      <c r="A182" s="22"/>
      <c r="B182" s="160"/>
      <c r="C182" s="161" t="s">
        <v>256</v>
      </c>
      <c r="D182" s="161" t="s">
        <v>122</v>
      </c>
      <c r="E182" s="162" t="s">
        <v>257</v>
      </c>
      <c r="F182" s="163" t="s">
        <v>258</v>
      </c>
      <c r="G182" s="164" t="s">
        <v>230</v>
      </c>
      <c r="H182" s="165" t="n">
        <v>1</v>
      </c>
      <c r="I182" s="166"/>
      <c r="J182" s="167" t="n">
        <f aca="false">ROUND(I182*H182,2)</f>
        <v>0</v>
      </c>
      <c r="K182" s="163" t="s">
        <v>126</v>
      </c>
      <c r="L182" s="23"/>
      <c r="M182" s="168"/>
      <c r="N182" s="169" t="s">
        <v>40</v>
      </c>
      <c r="O182" s="60"/>
      <c r="P182" s="170" t="n">
        <f aca="false">O182*H182</f>
        <v>0</v>
      </c>
      <c r="Q182" s="170" t="n">
        <v>0.00184</v>
      </c>
      <c r="R182" s="170" t="n">
        <f aca="false">Q182*H182</f>
        <v>0.00184</v>
      </c>
      <c r="S182" s="170" t="n">
        <v>0</v>
      </c>
      <c r="T182" s="171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200</v>
      </c>
      <c r="AT182" s="172" t="s">
        <v>122</v>
      </c>
      <c r="AU182" s="172" t="s">
        <v>128</v>
      </c>
      <c r="AY182" s="3" t="s">
        <v>119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128</v>
      </c>
      <c r="BK182" s="173" t="n">
        <f aca="false">ROUND(I182*H182,2)</f>
        <v>0</v>
      </c>
      <c r="BL182" s="3" t="s">
        <v>200</v>
      </c>
      <c r="BM182" s="172" t="s">
        <v>259</v>
      </c>
    </row>
    <row r="183" s="27" customFormat="true" ht="24.15" hidden="false" customHeight="true" outlineLevel="0" collapsed="false">
      <c r="A183" s="22"/>
      <c r="B183" s="160"/>
      <c r="C183" s="161" t="s">
        <v>260</v>
      </c>
      <c r="D183" s="161" t="s">
        <v>122</v>
      </c>
      <c r="E183" s="162" t="s">
        <v>261</v>
      </c>
      <c r="F183" s="163" t="s">
        <v>262</v>
      </c>
      <c r="G183" s="164" t="s">
        <v>263</v>
      </c>
      <c r="H183" s="202"/>
      <c r="I183" s="166"/>
      <c r="J183" s="167" t="n">
        <f aca="false">ROUND(I183*H183,2)</f>
        <v>0</v>
      </c>
      <c r="K183" s="163" t="s">
        <v>126</v>
      </c>
      <c r="L183" s="23"/>
      <c r="M183" s="168"/>
      <c r="N183" s="169" t="s">
        <v>40</v>
      </c>
      <c r="O183" s="60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</v>
      </c>
      <c r="T183" s="171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200</v>
      </c>
      <c r="AT183" s="172" t="s">
        <v>122</v>
      </c>
      <c r="AU183" s="172" t="s">
        <v>128</v>
      </c>
      <c r="AY183" s="3" t="s">
        <v>119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128</v>
      </c>
      <c r="BK183" s="173" t="n">
        <f aca="false">ROUND(I183*H183,2)</f>
        <v>0</v>
      </c>
      <c r="BL183" s="3" t="s">
        <v>200</v>
      </c>
      <c r="BM183" s="172" t="s">
        <v>264</v>
      </c>
    </row>
    <row r="184" s="146" customFormat="true" ht="22.8" hidden="false" customHeight="true" outlineLevel="0" collapsed="false">
      <c r="B184" s="147"/>
      <c r="D184" s="148" t="s">
        <v>73</v>
      </c>
      <c r="E184" s="158" t="s">
        <v>265</v>
      </c>
      <c r="F184" s="158" t="s">
        <v>266</v>
      </c>
      <c r="I184" s="150"/>
      <c r="J184" s="159" t="n">
        <f aca="false">BK184</f>
        <v>0</v>
      </c>
      <c r="L184" s="147"/>
      <c r="M184" s="152"/>
      <c r="N184" s="153"/>
      <c r="O184" s="153"/>
      <c r="P184" s="154" t="n">
        <f aca="false">SUM(P185:P191)</f>
        <v>0</v>
      </c>
      <c r="Q184" s="153"/>
      <c r="R184" s="154" t="n">
        <f aca="false">SUM(R185:R191)</f>
        <v>0.00081</v>
      </c>
      <c r="S184" s="153"/>
      <c r="T184" s="155" t="n">
        <f aca="false">SUM(T185:T191)</f>
        <v>0</v>
      </c>
      <c r="AR184" s="148" t="s">
        <v>128</v>
      </c>
      <c r="AT184" s="156" t="s">
        <v>73</v>
      </c>
      <c r="AU184" s="156" t="s">
        <v>79</v>
      </c>
      <c r="AY184" s="148" t="s">
        <v>119</v>
      </c>
      <c r="BK184" s="157" t="n">
        <f aca="false">SUM(BK185:BK191)</f>
        <v>0</v>
      </c>
    </row>
    <row r="185" s="27" customFormat="true" ht="21.75" hidden="false" customHeight="true" outlineLevel="0" collapsed="false">
      <c r="A185" s="22"/>
      <c r="B185" s="160"/>
      <c r="C185" s="161" t="s">
        <v>267</v>
      </c>
      <c r="D185" s="161" t="s">
        <v>122</v>
      </c>
      <c r="E185" s="162" t="s">
        <v>268</v>
      </c>
      <c r="F185" s="163" t="s">
        <v>269</v>
      </c>
      <c r="G185" s="164" t="s">
        <v>170</v>
      </c>
      <c r="H185" s="165" t="n">
        <v>1</v>
      </c>
      <c r="I185" s="166"/>
      <c r="J185" s="167" t="n">
        <f aca="false">ROUND(I185*H185,2)</f>
        <v>0</v>
      </c>
      <c r="K185" s="163" t="s">
        <v>126</v>
      </c>
      <c r="L185" s="23"/>
      <c r="M185" s="168"/>
      <c r="N185" s="169" t="s">
        <v>40</v>
      </c>
      <c r="O185" s="60"/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</v>
      </c>
      <c r="T185" s="171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200</v>
      </c>
      <c r="AT185" s="172" t="s">
        <v>122</v>
      </c>
      <c r="AU185" s="172" t="s">
        <v>128</v>
      </c>
      <c r="AY185" s="3" t="s">
        <v>119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128</v>
      </c>
      <c r="BK185" s="173" t="n">
        <f aca="false">ROUND(I185*H185,2)</f>
        <v>0</v>
      </c>
      <c r="BL185" s="3" t="s">
        <v>200</v>
      </c>
      <c r="BM185" s="172" t="s">
        <v>270</v>
      </c>
    </row>
    <row r="186" s="27" customFormat="true" ht="21.75" hidden="false" customHeight="true" outlineLevel="0" collapsed="false">
      <c r="A186" s="22"/>
      <c r="B186" s="160"/>
      <c r="C186" s="203" t="s">
        <v>271</v>
      </c>
      <c r="D186" s="203" t="s">
        <v>272</v>
      </c>
      <c r="E186" s="204" t="s">
        <v>273</v>
      </c>
      <c r="F186" s="205" t="s">
        <v>274</v>
      </c>
      <c r="G186" s="206" t="s">
        <v>170</v>
      </c>
      <c r="H186" s="207" t="n">
        <v>1</v>
      </c>
      <c r="I186" s="208"/>
      <c r="J186" s="209" t="n">
        <f aca="false">ROUND(I186*H186,2)</f>
        <v>0</v>
      </c>
      <c r="K186" s="205" t="s">
        <v>126</v>
      </c>
      <c r="L186" s="210"/>
      <c r="M186" s="211"/>
      <c r="N186" s="212" t="s">
        <v>40</v>
      </c>
      <c r="O186" s="60"/>
      <c r="P186" s="170" t="n">
        <f aca="false">O186*H186</f>
        <v>0</v>
      </c>
      <c r="Q186" s="170" t="n">
        <v>1E-005</v>
      </c>
      <c r="R186" s="170" t="n">
        <f aca="false">Q186*H186</f>
        <v>1E-005</v>
      </c>
      <c r="S186" s="170" t="n">
        <v>0</v>
      </c>
      <c r="T186" s="171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275</v>
      </c>
      <c r="AT186" s="172" t="s">
        <v>272</v>
      </c>
      <c r="AU186" s="172" t="s">
        <v>128</v>
      </c>
      <c r="AY186" s="3" t="s">
        <v>119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128</v>
      </c>
      <c r="BK186" s="173" t="n">
        <f aca="false">ROUND(I186*H186,2)</f>
        <v>0</v>
      </c>
      <c r="BL186" s="3" t="s">
        <v>200</v>
      </c>
      <c r="BM186" s="172" t="s">
        <v>276</v>
      </c>
    </row>
    <row r="187" s="27" customFormat="true" ht="16.5" hidden="false" customHeight="true" outlineLevel="0" collapsed="false">
      <c r="A187" s="22"/>
      <c r="B187" s="160"/>
      <c r="C187" s="203" t="s">
        <v>275</v>
      </c>
      <c r="D187" s="203" t="s">
        <v>272</v>
      </c>
      <c r="E187" s="204" t="s">
        <v>277</v>
      </c>
      <c r="F187" s="205" t="s">
        <v>278</v>
      </c>
      <c r="G187" s="206" t="s">
        <v>170</v>
      </c>
      <c r="H187" s="207" t="n">
        <v>1</v>
      </c>
      <c r="I187" s="208"/>
      <c r="J187" s="209" t="n">
        <f aca="false">ROUND(I187*H187,2)</f>
        <v>0</v>
      </c>
      <c r="K187" s="205" t="s">
        <v>126</v>
      </c>
      <c r="L187" s="210"/>
      <c r="M187" s="211"/>
      <c r="N187" s="212" t="s">
        <v>40</v>
      </c>
      <c r="O187" s="60"/>
      <c r="P187" s="170" t="n">
        <f aca="false">O187*H187</f>
        <v>0</v>
      </c>
      <c r="Q187" s="170" t="n">
        <v>0.0002</v>
      </c>
      <c r="R187" s="170" t="n">
        <f aca="false">Q187*H187</f>
        <v>0.0002</v>
      </c>
      <c r="S187" s="170" t="n">
        <v>0</v>
      </c>
      <c r="T187" s="17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275</v>
      </c>
      <c r="AT187" s="172" t="s">
        <v>272</v>
      </c>
      <c r="AU187" s="172" t="s">
        <v>128</v>
      </c>
      <c r="AY187" s="3" t="s">
        <v>119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128</v>
      </c>
      <c r="BK187" s="173" t="n">
        <f aca="false">ROUND(I187*H187,2)</f>
        <v>0</v>
      </c>
      <c r="BL187" s="3" t="s">
        <v>200</v>
      </c>
      <c r="BM187" s="172" t="s">
        <v>279</v>
      </c>
    </row>
    <row r="188" s="27" customFormat="true" ht="24.15" hidden="false" customHeight="true" outlineLevel="0" collapsed="false">
      <c r="A188" s="22"/>
      <c r="B188" s="160"/>
      <c r="C188" s="203" t="s">
        <v>280</v>
      </c>
      <c r="D188" s="203" t="s">
        <v>272</v>
      </c>
      <c r="E188" s="204" t="s">
        <v>281</v>
      </c>
      <c r="F188" s="205" t="s">
        <v>282</v>
      </c>
      <c r="G188" s="206" t="s">
        <v>157</v>
      </c>
      <c r="H188" s="207" t="n">
        <v>1</v>
      </c>
      <c r="I188" s="208"/>
      <c r="J188" s="209" t="n">
        <f aca="false">ROUND(I188*H188,2)</f>
        <v>0</v>
      </c>
      <c r="K188" s="205"/>
      <c r="L188" s="210"/>
      <c r="M188" s="211"/>
      <c r="N188" s="212" t="s">
        <v>40</v>
      </c>
      <c r="O188" s="60"/>
      <c r="P188" s="170" t="n">
        <f aca="false">O188*H188</f>
        <v>0</v>
      </c>
      <c r="Q188" s="170" t="n">
        <v>0.0002</v>
      </c>
      <c r="R188" s="170" t="n">
        <f aca="false">Q188*H188</f>
        <v>0.0002</v>
      </c>
      <c r="S188" s="170" t="n">
        <v>0</v>
      </c>
      <c r="T188" s="171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275</v>
      </c>
      <c r="AT188" s="172" t="s">
        <v>272</v>
      </c>
      <c r="AU188" s="172" t="s">
        <v>128</v>
      </c>
      <c r="AY188" s="3" t="s">
        <v>119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128</v>
      </c>
      <c r="BK188" s="173" t="n">
        <f aca="false">ROUND(I188*H188,2)</f>
        <v>0</v>
      </c>
      <c r="BL188" s="3" t="s">
        <v>200</v>
      </c>
      <c r="BM188" s="172" t="s">
        <v>283</v>
      </c>
    </row>
    <row r="189" s="27" customFormat="true" ht="16.5" hidden="false" customHeight="true" outlineLevel="0" collapsed="false">
      <c r="A189" s="22"/>
      <c r="B189" s="160"/>
      <c r="C189" s="203" t="s">
        <v>284</v>
      </c>
      <c r="D189" s="203" t="s">
        <v>272</v>
      </c>
      <c r="E189" s="204" t="s">
        <v>285</v>
      </c>
      <c r="F189" s="205" t="s">
        <v>286</v>
      </c>
      <c r="G189" s="206" t="s">
        <v>170</v>
      </c>
      <c r="H189" s="207" t="n">
        <v>1</v>
      </c>
      <c r="I189" s="208"/>
      <c r="J189" s="209" t="n">
        <f aca="false">ROUND(I189*H189,2)</f>
        <v>0</v>
      </c>
      <c r="K189" s="205"/>
      <c r="L189" s="210"/>
      <c r="M189" s="211"/>
      <c r="N189" s="212" t="s">
        <v>40</v>
      </c>
      <c r="O189" s="60"/>
      <c r="P189" s="170" t="n">
        <f aca="false">O189*H189</f>
        <v>0</v>
      </c>
      <c r="Q189" s="170" t="n">
        <v>0.0002</v>
      </c>
      <c r="R189" s="170" t="n">
        <f aca="false">Q189*H189</f>
        <v>0.0002</v>
      </c>
      <c r="S189" s="170" t="n">
        <v>0</v>
      </c>
      <c r="T189" s="171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275</v>
      </c>
      <c r="AT189" s="172" t="s">
        <v>272</v>
      </c>
      <c r="AU189" s="172" t="s">
        <v>128</v>
      </c>
      <c r="AY189" s="3" t="s">
        <v>119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128</v>
      </c>
      <c r="BK189" s="173" t="n">
        <f aca="false">ROUND(I189*H189,2)</f>
        <v>0</v>
      </c>
      <c r="BL189" s="3" t="s">
        <v>200</v>
      </c>
      <c r="BM189" s="172" t="s">
        <v>287</v>
      </c>
    </row>
    <row r="190" s="27" customFormat="true" ht="24.15" hidden="false" customHeight="true" outlineLevel="0" collapsed="false">
      <c r="A190" s="22"/>
      <c r="B190" s="160"/>
      <c r="C190" s="203" t="s">
        <v>288</v>
      </c>
      <c r="D190" s="203" t="s">
        <v>272</v>
      </c>
      <c r="E190" s="204" t="s">
        <v>289</v>
      </c>
      <c r="F190" s="205" t="s">
        <v>290</v>
      </c>
      <c r="G190" s="206" t="s">
        <v>170</v>
      </c>
      <c r="H190" s="207" t="n">
        <v>1</v>
      </c>
      <c r="I190" s="208"/>
      <c r="J190" s="209" t="n">
        <f aca="false">ROUND(I190*H190,2)</f>
        <v>0</v>
      </c>
      <c r="K190" s="205"/>
      <c r="L190" s="210"/>
      <c r="M190" s="211"/>
      <c r="N190" s="212" t="s">
        <v>40</v>
      </c>
      <c r="O190" s="60"/>
      <c r="P190" s="170" t="n">
        <f aca="false">O190*H190</f>
        <v>0</v>
      </c>
      <c r="Q190" s="170" t="n">
        <v>0.0002</v>
      </c>
      <c r="R190" s="170" t="n">
        <f aca="false">Q190*H190</f>
        <v>0.0002</v>
      </c>
      <c r="S190" s="170" t="n">
        <v>0</v>
      </c>
      <c r="T190" s="171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275</v>
      </c>
      <c r="AT190" s="172" t="s">
        <v>272</v>
      </c>
      <c r="AU190" s="172" t="s">
        <v>128</v>
      </c>
      <c r="AY190" s="3" t="s">
        <v>119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128</v>
      </c>
      <c r="BK190" s="173" t="n">
        <f aca="false">ROUND(I190*H190,2)</f>
        <v>0</v>
      </c>
      <c r="BL190" s="3" t="s">
        <v>200</v>
      </c>
      <c r="BM190" s="172" t="s">
        <v>291</v>
      </c>
    </row>
    <row r="191" s="27" customFormat="true" ht="24.15" hidden="false" customHeight="true" outlineLevel="0" collapsed="false">
      <c r="A191" s="22"/>
      <c r="B191" s="160"/>
      <c r="C191" s="161" t="s">
        <v>292</v>
      </c>
      <c r="D191" s="161" t="s">
        <v>122</v>
      </c>
      <c r="E191" s="162" t="s">
        <v>293</v>
      </c>
      <c r="F191" s="163" t="s">
        <v>294</v>
      </c>
      <c r="G191" s="164" t="s">
        <v>263</v>
      </c>
      <c r="H191" s="202"/>
      <c r="I191" s="166"/>
      <c r="J191" s="167" t="n">
        <f aca="false">ROUND(I191*H191,2)</f>
        <v>0</v>
      </c>
      <c r="K191" s="163" t="s">
        <v>126</v>
      </c>
      <c r="L191" s="23"/>
      <c r="M191" s="168"/>
      <c r="N191" s="169" t="s">
        <v>40</v>
      </c>
      <c r="O191" s="60"/>
      <c r="P191" s="170" t="n">
        <f aca="false">O191*H191</f>
        <v>0</v>
      </c>
      <c r="Q191" s="170" t="n">
        <v>0</v>
      </c>
      <c r="R191" s="170" t="n">
        <f aca="false">Q191*H191</f>
        <v>0</v>
      </c>
      <c r="S191" s="170" t="n">
        <v>0</v>
      </c>
      <c r="T191" s="171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200</v>
      </c>
      <c r="AT191" s="172" t="s">
        <v>122</v>
      </c>
      <c r="AU191" s="172" t="s">
        <v>128</v>
      </c>
      <c r="AY191" s="3" t="s">
        <v>119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128</v>
      </c>
      <c r="BK191" s="173" t="n">
        <f aca="false">ROUND(I191*H191,2)</f>
        <v>0</v>
      </c>
      <c r="BL191" s="3" t="s">
        <v>200</v>
      </c>
      <c r="BM191" s="172" t="s">
        <v>295</v>
      </c>
    </row>
    <row r="192" s="146" customFormat="true" ht="22.8" hidden="false" customHeight="true" outlineLevel="0" collapsed="false">
      <c r="B192" s="147"/>
      <c r="D192" s="148" t="s">
        <v>73</v>
      </c>
      <c r="E192" s="158" t="s">
        <v>296</v>
      </c>
      <c r="F192" s="158" t="s">
        <v>297</v>
      </c>
      <c r="I192" s="150"/>
      <c r="J192" s="159" t="n">
        <f aca="false">BK192</f>
        <v>0</v>
      </c>
      <c r="L192" s="147"/>
      <c r="M192" s="152"/>
      <c r="N192" s="153"/>
      <c r="O192" s="153"/>
      <c r="P192" s="154" t="n">
        <f aca="false">SUM(P193:P199)</f>
        <v>0</v>
      </c>
      <c r="Q192" s="153"/>
      <c r="R192" s="154" t="n">
        <f aca="false">SUM(R193:R199)</f>
        <v>0.016</v>
      </c>
      <c r="S192" s="153"/>
      <c r="T192" s="155" t="n">
        <f aca="false">SUM(T193:T199)</f>
        <v>0.2439628</v>
      </c>
      <c r="AR192" s="148" t="s">
        <v>128</v>
      </c>
      <c r="AT192" s="156" t="s">
        <v>73</v>
      </c>
      <c r="AU192" s="156" t="s">
        <v>79</v>
      </c>
      <c r="AY192" s="148" t="s">
        <v>119</v>
      </c>
      <c r="BK192" s="157" t="n">
        <f aca="false">SUM(BK193:BK199)</f>
        <v>0</v>
      </c>
    </row>
    <row r="193" s="27" customFormat="true" ht="37.8" hidden="false" customHeight="true" outlineLevel="0" collapsed="false">
      <c r="A193" s="22"/>
      <c r="B193" s="160"/>
      <c r="C193" s="203" t="s">
        <v>298</v>
      </c>
      <c r="D193" s="203" t="s">
        <v>272</v>
      </c>
      <c r="E193" s="204" t="s">
        <v>299</v>
      </c>
      <c r="F193" s="205" t="s">
        <v>300</v>
      </c>
      <c r="G193" s="206" t="s">
        <v>170</v>
      </c>
      <c r="H193" s="207" t="n">
        <v>1</v>
      </c>
      <c r="I193" s="208"/>
      <c r="J193" s="209" t="n">
        <f aca="false">ROUND(I193*H193,2)</f>
        <v>0</v>
      </c>
      <c r="K193" s="205"/>
      <c r="L193" s="210"/>
      <c r="M193" s="211"/>
      <c r="N193" s="212" t="s">
        <v>40</v>
      </c>
      <c r="O193" s="60"/>
      <c r="P193" s="170" t="n">
        <f aca="false">O193*H193</f>
        <v>0</v>
      </c>
      <c r="Q193" s="170" t="n">
        <v>0.016</v>
      </c>
      <c r="R193" s="170" t="n">
        <f aca="false">Q193*H193</f>
        <v>0.016</v>
      </c>
      <c r="S193" s="170" t="n">
        <v>0</v>
      </c>
      <c r="T193" s="171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275</v>
      </c>
      <c r="AT193" s="172" t="s">
        <v>272</v>
      </c>
      <c r="AU193" s="172" t="s">
        <v>128</v>
      </c>
      <c r="AY193" s="3" t="s">
        <v>119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128</v>
      </c>
      <c r="BK193" s="173" t="n">
        <f aca="false">ROUND(I193*H193,2)</f>
        <v>0</v>
      </c>
      <c r="BL193" s="3" t="s">
        <v>200</v>
      </c>
      <c r="BM193" s="172" t="s">
        <v>301</v>
      </c>
    </row>
    <row r="194" s="27" customFormat="true" ht="21.75" hidden="false" customHeight="true" outlineLevel="0" collapsed="false">
      <c r="A194" s="22"/>
      <c r="B194" s="160"/>
      <c r="C194" s="161" t="s">
        <v>302</v>
      </c>
      <c r="D194" s="161" t="s">
        <v>122</v>
      </c>
      <c r="E194" s="162" t="s">
        <v>303</v>
      </c>
      <c r="F194" s="163" t="s">
        <v>304</v>
      </c>
      <c r="G194" s="164" t="s">
        <v>125</v>
      </c>
      <c r="H194" s="165" t="n">
        <v>6.392</v>
      </c>
      <c r="I194" s="166"/>
      <c r="J194" s="167" t="n">
        <f aca="false">ROUND(I194*H194,2)</f>
        <v>0</v>
      </c>
      <c r="K194" s="163" t="s">
        <v>126</v>
      </c>
      <c r="L194" s="23"/>
      <c r="M194" s="168"/>
      <c r="N194" s="169" t="s">
        <v>40</v>
      </c>
      <c r="O194" s="60"/>
      <c r="P194" s="170" t="n">
        <f aca="false">O194*H194</f>
        <v>0</v>
      </c>
      <c r="Q194" s="170" t="n">
        <v>0</v>
      </c>
      <c r="R194" s="170" t="n">
        <f aca="false">Q194*H194</f>
        <v>0</v>
      </c>
      <c r="S194" s="170" t="n">
        <v>0.02465</v>
      </c>
      <c r="T194" s="171" t="n">
        <f aca="false">S194*H194</f>
        <v>0.1575628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200</v>
      </c>
      <c r="AT194" s="172" t="s">
        <v>122</v>
      </c>
      <c r="AU194" s="172" t="s">
        <v>128</v>
      </c>
      <c r="AY194" s="3" t="s">
        <v>119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128</v>
      </c>
      <c r="BK194" s="173" t="n">
        <f aca="false">ROUND(I194*H194,2)</f>
        <v>0</v>
      </c>
      <c r="BL194" s="3" t="s">
        <v>200</v>
      </c>
      <c r="BM194" s="172" t="s">
        <v>305</v>
      </c>
    </row>
    <row r="195" s="174" customFormat="true" ht="12.8" hidden="false" customHeight="false" outlineLevel="0" collapsed="false">
      <c r="B195" s="175"/>
      <c r="D195" s="176" t="s">
        <v>130</v>
      </c>
      <c r="E195" s="177"/>
      <c r="F195" s="178" t="s">
        <v>306</v>
      </c>
      <c r="H195" s="179" t="n">
        <v>6.392</v>
      </c>
      <c r="I195" s="180"/>
      <c r="L195" s="175"/>
      <c r="M195" s="181"/>
      <c r="N195" s="182"/>
      <c r="O195" s="182"/>
      <c r="P195" s="182"/>
      <c r="Q195" s="182"/>
      <c r="R195" s="182"/>
      <c r="S195" s="182"/>
      <c r="T195" s="183"/>
      <c r="AT195" s="177" t="s">
        <v>130</v>
      </c>
      <c r="AU195" s="177" t="s">
        <v>128</v>
      </c>
      <c r="AV195" s="174" t="s">
        <v>128</v>
      </c>
      <c r="AW195" s="174" t="s">
        <v>31</v>
      </c>
      <c r="AX195" s="174" t="s">
        <v>79</v>
      </c>
      <c r="AY195" s="177" t="s">
        <v>119</v>
      </c>
    </row>
    <row r="196" s="27" customFormat="true" ht="16.5" hidden="false" customHeight="true" outlineLevel="0" collapsed="false">
      <c r="A196" s="22"/>
      <c r="B196" s="160"/>
      <c r="C196" s="161" t="s">
        <v>307</v>
      </c>
      <c r="D196" s="161" t="s">
        <v>122</v>
      </c>
      <c r="E196" s="162" t="s">
        <v>308</v>
      </c>
      <c r="F196" s="163" t="s">
        <v>309</v>
      </c>
      <c r="G196" s="164" t="s">
        <v>157</v>
      </c>
      <c r="H196" s="165" t="n">
        <v>41</v>
      </c>
      <c r="I196" s="166"/>
      <c r="J196" s="167" t="n">
        <f aca="false">ROUND(I196*H196,2)</f>
        <v>0</v>
      </c>
      <c r="K196" s="163"/>
      <c r="L196" s="23"/>
      <c r="M196" s="168"/>
      <c r="N196" s="169" t="s">
        <v>40</v>
      </c>
      <c r="O196" s="60"/>
      <c r="P196" s="170" t="n">
        <f aca="false">O196*H196</f>
        <v>0</v>
      </c>
      <c r="Q196" s="170" t="n">
        <v>0</v>
      </c>
      <c r="R196" s="170" t="n">
        <f aca="false">Q196*H196</f>
        <v>0</v>
      </c>
      <c r="S196" s="170" t="n">
        <v>0.0018</v>
      </c>
      <c r="T196" s="171" t="n">
        <f aca="false">S196*H196</f>
        <v>0.0738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200</v>
      </c>
      <c r="AT196" s="172" t="s">
        <v>122</v>
      </c>
      <c r="AU196" s="172" t="s">
        <v>128</v>
      </c>
      <c r="AY196" s="3" t="s">
        <v>119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128</v>
      </c>
      <c r="BK196" s="173" t="n">
        <f aca="false">ROUND(I196*H196,2)</f>
        <v>0</v>
      </c>
      <c r="BL196" s="3" t="s">
        <v>200</v>
      </c>
      <c r="BM196" s="172" t="s">
        <v>310</v>
      </c>
    </row>
    <row r="197" s="27" customFormat="true" ht="24.15" hidden="false" customHeight="true" outlineLevel="0" collapsed="false">
      <c r="A197" s="22"/>
      <c r="B197" s="160"/>
      <c r="C197" s="161" t="s">
        <v>311</v>
      </c>
      <c r="D197" s="161" t="s">
        <v>122</v>
      </c>
      <c r="E197" s="162" t="s">
        <v>312</v>
      </c>
      <c r="F197" s="163" t="s">
        <v>313</v>
      </c>
      <c r="G197" s="164" t="s">
        <v>157</v>
      </c>
      <c r="H197" s="165" t="n">
        <v>6</v>
      </c>
      <c r="I197" s="166"/>
      <c r="J197" s="167" t="n">
        <f aca="false">ROUND(I197*H197,2)</f>
        <v>0</v>
      </c>
      <c r="K197" s="163"/>
      <c r="L197" s="23"/>
      <c r="M197" s="168"/>
      <c r="N197" s="169" t="s">
        <v>40</v>
      </c>
      <c r="O197" s="60"/>
      <c r="P197" s="170" t="n">
        <f aca="false">O197*H197</f>
        <v>0</v>
      </c>
      <c r="Q197" s="170" t="n">
        <v>0</v>
      </c>
      <c r="R197" s="170" t="n">
        <f aca="false">Q197*H197</f>
        <v>0</v>
      </c>
      <c r="S197" s="170" t="n">
        <v>0.0018</v>
      </c>
      <c r="T197" s="171" t="n">
        <f aca="false">S197*H197</f>
        <v>0.0108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200</v>
      </c>
      <c r="AT197" s="172" t="s">
        <v>122</v>
      </c>
      <c r="AU197" s="172" t="s">
        <v>128</v>
      </c>
      <c r="AY197" s="3" t="s">
        <v>119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128</v>
      </c>
      <c r="BK197" s="173" t="n">
        <f aca="false">ROUND(I197*H197,2)</f>
        <v>0</v>
      </c>
      <c r="BL197" s="3" t="s">
        <v>200</v>
      </c>
      <c r="BM197" s="172" t="s">
        <v>314</v>
      </c>
    </row>
    <row r="198" s="27" customFormat="true" ht="24.15" hidden="false" customHeight="true" outlineLevel="0" collapsed="false">
      <c r="A198" s="22"/>
      <c r="B198" s="160"/>
      <c r="C198" s="161" t="s">
        <v>315</v>
      </c>
      <c r="D198" s="161" t="s">
        <v>122</v>
      </c>
      <c r="E198" s="162" t="s">
        <v>316</v>
      </c>
      <c r="F198" s="163" t="s">
        <v>317</v>
      </c>
      <c r="G198" s="164" t="s">
        <v>170</v>
      </c>
      <c r="H198" s="165" t="n">
        <v>1</v>
      </c>
      <c r="I198" s="166"/>
      <c r="J198" s="167" t="n">
        <f aca="false">ROUND(I198*H198,2)</f>
        <v>0</v>
      </c>
      <c r="K198" s="163"/>
      <c r="L198" s="23"/>
      <c r="M198" s="168"/>
      <c r="N198" s="169" t="s">
        <v>40</v>
      </c>
      <c r="O198" s="60"/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0.0018</v>
      </c>
      <c r="T198" s="171" t="n">
        <f aca="false">S198*H198</f>
        <v>0.0018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200</v>
      </c>
      <c r="AT198" s="172" t="s">
        <v>122</v>
      </c>
      <c r="AU198" s="172" t="s">
        <v>128</v>
      </c>
      <c r="AY198" s="3" t="s">
        <v>119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128</v>
      </c>
      <c r="BK198" s="173" t="n">
        <f aca="false">ROUND(I198*H198,2)</f>
        <v>0</v>
      </c>
      <c r="BL198" s="3" t="s">
        <v>200</v>
      </c>
      <c r="BM198" s="172" t="s">
        <v>318</v>
      </c>
    </row>
    <row r="199" s="27" customFormat="true" ht="24.15" hidden="false" customHeight="true" outlineLevel="0" collapsed="false">
      <c r="A199" s="22"/>
      <c r="B199" s="160"/>
      <c r="C199" s="161" t="s">
        <v>319</v>
      </c>
      <c r="D199" s="161" t="s">
        <v>122</v>
      </c>
      <c r="E199" s="162" t="s">
        <v>320</v>
      </c>
      <c r="F199" s="163" t="s">
        <v>321</v>
      </c>
      <c r="G199" s="164" t="s">
        <v>263</v>
      </c>
      <c r="H199" s="202"/>
      <c r="I199" s="166"/>
      <c r="J199" s="167" t="n">
        <f aca="false">ROUND(I199*H199,2)</f>
        <v>0</v>
      </c>
      <c r="K199" s="163" t="s">
        <v>126</v>
      </c>
      <c r="L199" s="23"/>
      <c r="M199" s="168"/>
      <c r="N199" s="169" t="s">
        <v>40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200</v>
      </c>
      <c r="AT199" s="172" t="s">
        <v>122</v>
      </c>
      <c r="AU199" s="172" t="s">
        <v>128</v>
      </c>
      <c r="AY199" s="3" t="s">
        <v>119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128</v>
      </c>
      <c r="BK199" s="173" t="n">
        <f aca="false">ROUND(I199*H199,2)</f>
        <v>0</v>
      </c>
      <c r="BL199" s="3" t="s">
        <v>200</v>
      </c>
      <c r="BM199" s="172" t="s">
        <v>322</v>
      </c>
    </row>
    <row r="200" s="146" customFormat="true" ht="22.8" hidden="false" customHeight="true" outlineLevel="0" collapsed="false">
      <c r="B200" s="147"/>
      <c r="D200" s="148" t="s">
        <v>73</v>
      </c>
      <c r="E200" s="158" t="s">
        <v>323</v>
      </c>
      <c r="F200" s="158" t="s">
        <v>324</v>
      </c>
      <c r="I200" s="150"/>
      <c r="J200" s="159" t="n">
        <f aca="false">BK200</f>
        <v>0</v>
      </c>
      <c r="L200" s="147"/>
      <c r="M200" s="152"/>
      <c r="N200" s="153"/>
      <c r="O200" s="153"/>
      <c r="P200" s="154" t="n">
        <f aca="false">SUM(P201:P202)</f>
        <v>0</v>
      </c>
      <c r="Q200" s="153"/>
      <c r="R200" s="154" t="n">
        <f aca="false">SUM(R201:R202)</f>
        <v>0</v>
      </c>
      <c r="S200" s="153"/>
      <c r="T200" s="155" t="n">
        <f aca="false">SUM(T201:T202)</f>
        <v>0</v>
      </c>
      <c r="AR200" s="148" t="s">
        <v>128</v>
      </c>
      <c r="AT200" s="156" t="s">
        <v>73</v>
      </c>
      <c r="AU200" s="156" t="s">
        <v>79</v>
      </c>
      <c r="AY200" s="148" t="s">
        <v>119</v>
      </c>
      <c r="BK200" s="157" t="n">
        <f aca="false">SUM(BK201:BK202)</f>
        <v>0</v>
      </c>
    </row>
    <row r="201" s="27" customFormat="true" ht="24.15" hidden="false" customHeight="true" outlineLevel="0" collapsed="false">
      <c r="A201" s="22"/>
      <c r="B201" s="160"/>
      <c r="C201" s="161" t="s">
        <v>325</v>
      </c>
      <c r="D201" s="161" t="s">
        <v>122</v>
      </c>
      <c r="E201" s="162" t="s">
        <v>326</v>
      </c>
      <c r="F201" s="163" t="s">
        <v>327</v>
      </c>
      <c r="G201" s="164" t="s">
        <v>125</v>
      </c>
      <c r="H201" s="165" t="n">
        <v>23.84</v>
      </c>
      <c r="I201" s="166"/>
      <c r="J201" s="167" t="n">
        <f aca="false">ROUND(I201*H201,2)</f>
        <v>0</v>
      </c>
      <c r="K201" s="163"/>
      <c r="L201" s="23"/>
      <c r="M201" s="168"/>
      <c r="N201" s="169" t="s">
        <v>40</v>
      </c>
      <c r="O201" s="60"/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</v>
      </c>
      <c r="T201" s="171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200</v>
      </c>
      <c r="AT201" s="172" t="s">
        <v>122</v>
      </c>
      <c r="AU201" s="172" t="s">
        <v>128</v>
      </c>
      <c r="AY201" s="3" t="s">
        <v>119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128</v>
      </c>
      <c r="BK201" s="173" t="n">
        <f aca="false">ROUND(I201*H201,2)</f>
        <v>0</v>
      </c>
      <c r="BL201" s="3" t="s">
        <v>200</v>
      </c>
      <c r="BM201" s="172" t="s">
        <v>328</v>
      </c>
    </row>
    <row r="202" s="27" customFormat="true" ht="24.15" hidden="false" customHeight="true" outlineLevel="0" collapsed="false">
      <c r="A202" s="22"/>
      <c r="B202" s="160"/>
      <c r="C202" s="161" t="s">
        <v>329</v>
      </c>
      <c r="D202" s="161" t="s">
        <v>122</v>
      </c>
      <c r="E202" s="162" t="s">
        <v>330</v>
      </c>
      <c r="F202" s="163" t="s">
        <v>331</v>
      </c>
      <c r="G202" s="164" t="s">
        <v>263</v>
      </c>
      <c r="H202" s="202"/>
      <c r="I202" s="166"/>
      <c r="J202" s="167" t="n">
        <f aca="false">ROUND(I202*H202,2)</f>
        <v>0</v>
      </c>
      <c r="K202" s="163" t="s">
        <v>126</v>
      </c>
      <c r="L202" s="23"/>
      <c r="M202" s="168"/>
      <c r="N202" s="169" t="s">
        <v>40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</v>
      </c>
      <c r="T202" s="171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200</v>
      </c>
      <c r="AT202" s="172" t="s">
        <v>122</v>
      </c>
      <c r="AU202" s="172" t="s">
        <v>128</v>
      </c>
      <c r="AY202" s="3" t="s">
        <v>119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128</v>
      </c>
      <c r="BK202" s="173" t="n">
        <f aca="false">ROUND(I202*H202,2)</f>
        <v>0</v>
      </c>
      <c r="BL202" s="3" t="s">
        <v>200</v>
      </c>
      <c r="BM202" s="172" t="s">
        <v>332</v>
      </c>
    </row>
    <row r="203" s="146" customFormat="true" ht="22.8" hidden="false" customHeight="true" outlineLevel="0" collapsed="false">
      <c r="B203" s="147"/>
      <c r="D203" s="148" t="s">
        <v>73</v>
      </c>
      <c r="E203" s="158" t="s">
        <v>333</v>
      </c>
      <c r="F203" s="158" t="s">
        <v>334</v>
      </c>
      <c r="I203" s="150"/>
      <c r="J203" s="159" t="n">
        <f aca="false">BK203</f>
        <v>0</v>
      </c>
      <c r="L203" s="147"/>
      <c r="M203" s="152"/>
      <c r="N203" s="153"/>
      <c r="O203" s="153"/>
      <c r="P203" s="154" t="n">
        <f aca="false">SUM(P204:P218)</f>
        <v>0</v>
      </c>
      <c r="Q203" s="153"/>
      <c r="R203" s="154" t="n">
        <f aca="false">SUM(R204:R218)</f>
        <v>0.06455324</v>
      </c>
      <c r="S203" s="153"/>
      <c r="T203" s="155" t="n">
        <f aca="false">SUM(T204:T218)</f>
        <v>0</v>
      </c>
      <c r="AR203" s="148" t="s">
        <v>128</v>
      </c>
      <c r="AT203" s="156" t="s">
        <v>73</v>
      </c>
      <c r="AU203" s="156" t="s">
        <v>79</v>
      </c>
      <c r="AY203" s="148" t="s">
        <v>119</v>
      </c>
      <c r="BK203" s="157" t="n">
        <f aca="false">SUM(BK204:BK218)</f>
        <v>0</v>
      </c>
    </row>
    <row r="204" s="27" customFormat="true" ht="24.15" hidden="false" customHeight="true" outlineLevel="0" collapsed="false">
      <c r="A204" s="22"/>
      <c r="B204" s="160"/>
      <c r="C204" s="161" t="s">
        <v>335</v>
      </c>
      <c r="D204" s="161" t="s">
        <v>122</v>
      </c>
      <c r="E204" s="162" t="s">
        <v>336</v>
      </c>
      <c r="F204" s="163" t="s">
        <v>337</v>
      </c>
      <c r="G204" s="164" t="s">
        <v>125</v>
      </c>
      <c r="H204" s="165" t="n">
        <v>57.818</v>
      </c>
      <c r="I204" s="166"/>
      <c r="J204" s="167" t="n">
        <f aca="false">ROUND(I204*H204,2)</f>
        <v>0</v>
      </c>
      <c r="K204" s="163" t="s">
        <v>126</v>
      </c>
      <c r="L204" s="23"/>
      <c r="M204" s="168"/>
      <c r="N204" s="169" t="s">
        <v>40</v>
      </c>
      <c r="O204" s="60"/>
      <c r="P204" s="170" t="n">
        <f aca="false">O204*H204</f>
        <v>0</v>
      </c>
      <c r="Q204" s="170" t="n">
        <v>0.00074</v>
      </c>
      <c r="R204" s="170" t="n">
        <f aca="false">Q204*H204</f>
        <v>0.04278532</v>
      </c>
      <c r="S204" s="170" t="n">
        <v>0</v>
      </c>
      <c r="T204" s="171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200</v>
      </c>
      <c r="AT204" s="172" t="s">
        <v>122</v>
      </c>
      <c r="AU204" s="172" t="s">
        <v>128</v>
      </c>
      <c r="AY204" s="3" t="s">
        <v>119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128</v>
      </c>
      <c r="BK204" s="173" t="n">
        <f aca="false">ROUND(I204*H204,2)</f>
        <v>0</v>
      </c>
      <c r="BL204" s="3" t="s">
        <v>200</v>
      </c>
      <c r="BM204" s="172" t="s">
        <v>338</v>
      </c>
    </row>
    <row r="205" s="174" customFormat="true" ht="12.8" hidden="false" customHeight="false" outlineLevel="0" collapsed="false">
      <c r="B205" s="175"/>
      <c r="D205" s="176" t="s">
        <v>130</v>
      </c>
      <c r="E205" s="177"/>
      <c r="F205" s="178" t="s">
        <v>339</v>
      </c>
      <c r="H205" s="179" t="n">
        <v>0</v>
      </c>
      <c r="I205" s="180"/>
      <c r="L205" s="175"/>
      <c r="M205" s="181"/>
      <c r="N205" s="182"/>
      <c r="O205" s="182"/>
      <c r="P205" s="182"/>
      <c r="Q205" s="182"/>
      <c r="R205" s="182"/>
      <c r="S205" s="182"/>
      <c r="T205" s="183"/>
      <c r="AT205" s="177" t="s">
        <v>130</v>
      </c>
      <c r="AU205" s="177" t="s">
        <v>128</v>
      </c>
      <c r="AV205" s="174" t="s">
        <v>128</v>
      </c>
      <c r="AW205" s="174" t="s">
        <v>31</v>
      </c>
      <c r="AX205" s="174" t="s">
        <v>74</v>
      </c>
      <c r="AY205" s="177" t="s">
        <v>119</v>
      </c>
    </row>
    <row r="206" s="174" customFormat="true" ht="12.8" hidden="false" customHeight="false" outlineLevel="0" collapsed="false">
      <c r="B206" s="175"/>
      <c r="D206" s="176" t="s">
        <v>130</v>
      </c>
      <c r="E206" s="177"/>
      <c r="F206" s="178" t="s">
        <v>340</v>
      </c>
      <c r="H206" s="179" t="n">
        <v>5.67</v>
      </c>
      <c r="I206" s="180"/>
      <c r="L206" s="175"/>
      <c r="M206" s="181"/>
      <c r="N206" s="182"/>
      <c r="O206" s="182"/>
      <c r="P206" s="182"/>
      <c r="Q206" s="182"/>
      <c r="R206" s="182"/>
      <c r="S206" s="182"/>
      <c r="T206" s="183"/>
      <c r="AT206" s="177" t="s">
        <v>130</v>
      </c>
      <c r="AU206" s="177" t="s">
        <v>128</v>
      </c>
      <c r="AV206" s="174" t="s">
        <v>128</v>
      </c>
      <c r="AW206" s="174" t="s">
        <v>31</v>
      </c>
      <c r="AX206" s="174" t="s">
        <v>74</v>
      </c>
      <c r="AY206" s="177" t="s">
        <v>119</v>
      </c>
    </row>
    <row r="207" s="174" customFormat="true" ht="12.8" hidden="false" customHeight="false" outlineLevel="0" collapsed="false">
      <c r="B207" s="175"/>
      <c r="D207" s="176" t="s">
        <v>130</v>
      </c>
      <c r="E207" s="177"/>
      <c r="F207" s="178" t="s">
        <v>341</v>
      </c>
      <c r="H207" s="179" t="n">
        <v>18.043</v>
      </c>
      <c r="I207" s="180"/>
      <c r="L207" s="175"/>
      <c r="M207" s="181"/>
      <c r="N207" s="182"/>
      <c r="O207" s="182"/>
      <c r="P207" s="182"/>
      <c r="Q207" s="182"/>
      <c r="R207" s="182"/>
      <c r="S207" s="182"/>
      <c r="T207" s="183"/>
      <c r="AT207" s="177" t="s">
        <v>130</v>
      </c>
      <c r="AU207" s="177" t="s">
        <v>128</v>
      </c>
      <c r="AV207" s="174" t="s">
        <v>128</v>
      </c>
      <c r="AW207" s="174" t="s">
        <v>31</v>
      </c>
      <c r="AX207" s="174" t="s">
        <v>74</v>
      </c>
      <c r="AY207" s="177" t="s">
        <v>119</v>
      </c>
    </row>
    <row r="208" s="174" customFormat="true" ht="19.4" hidden="false" customHeight="false" outlineLevel="0" collapsed="false">
      <c r="B208" s="175"/>
      <c r="D208" s="176" t="s">
        <v>130</v>
      </c>
      <c r="E208" s="177"/>
      <c r="F208" s="178" t="s">
        <v>342</v>
      </c>
      <c r="H208" s="179" t="n">
        <v>6.98</v>
      </c>
      <c r="I208" s="180"/>
      <c r="L208" s="175"/>
      <c r="M208" s="181"/>
      <c r="N208" s="182"/>
      <c r="O208" s="182"/>
      <c r="P208" s="182"/>
      <c r="Q208" s="182"/>
      <c r="R208" s="182"/>
      <c r="S208" s="182"/>
      <c r="T208" s="183"/>
      <c r="AT208" s="177" t="s">
        <v>130</v>
      </c>
      <c r="AU208" s="177" t="s">
        <v>128</v>
      </c>
      <c r="AV208" s="174" t="s">
        <v>128</v>
      </c>
      <c r="AW208" s="174" t="s">
        <v>31</v>
      </c>
      <c r="AX208" s="174" t="s">
        <v>74</v>
      </c>
      <c r="AY208" s="177" t="s">
        <v>119</v>
      </c>
    </row>
    <row r="209" s="174" customFormat="true" ht="12.8" hidden="false" customHeight="false" outlineLevel="0" collapsed="false">
      <c r="B209" s="175"/>
      <c r="D209" s="176" t="s">
        <v>130</v>
      </c>
      <c r="E209" s="177"/>
      <c r="F209" s="178" t="s">
        <v>343</v>
      </c>
      <c r="H209" s="179" t="n">
        <v>20.325</v>
      </c>
      <c r="I209" s="180"/>
      <c r="L209" s="175"/>
      <c r="M209" s="181"/>
      <c r="N209" s="182"/>
      <c r="O209" s="182"/>
      <c r="P209" s="182"/>
      <c r="Q209" s="182"/>
      <c r="R209" s="182"/>
      <c r="S209" s="182"/>
      <c r="T209" s="183"/>
      <c r="AT209" s="177" t="s">
        <v>130</v>
      </c>
      <c r="AU209" s="177" t="s">
        <v>128</v>
      </c>
      <c r="AV209" s="174" t="s">
        <v>128</v>
      </c>
      <c r="AW209" s="174" t="s">
        <v>31</v>
      </c>
      <c r="AX209" s="174" t="s">
        <v>74</v>
      </c>
      <c r="AY209" s="177" t="s">
        <v>119</v>
      </c>
    </row>
    <row r="210" s="174" customFormat="true" ht="12.8" hidden="false" customHeight="false" outlineLevel="0" collapsed="false">
      <c r="B210" s="175"/>
      <c r="D210" s="176" t="s">
        <v>130</v>
      </c>
      <c r="E210" s="177"/>
      <c r="F210" s="178" t="s">
        <v>344</v>
      </c>
      <c r="H210" s="179" t="n">
        <v>2.5</v>
      </c>
      <c r="I210" s="180"/>
      <c r="L210" s="175"/>
      <c r="M210" s="181"/>
      <c r="N210" s="182"/>
      <c r="O210" s="182"/>
      <c r="P210" s="182"/>
      <c r="Q210" s="182"/>
      <c r="R210" s="182"/>
      <c r="S210" s="182"/>
      <c r="T210" s="183"/>
      <c r="AT210" s="177" t="s">
        <v>130</v>
      </c>
      <c r="AU210" s="177" t="s">
        <v>128</v>
      </c>
      <c r="AV210" s="174" t="s">
        <v>128</v>
      </c>
      <c r="AW210" s="174" t="s">
        <v>31</v>
      </c>
      <c r="AX210" s="174" t="s">
        <v>74</v>
      </c>
      <c r="AY210" s="177" t="s">
        <v>119</v>
      </c>
    </row>
    <row r="211" s="174" customFormat="true" ht="12.8" hidden="false" customHeight="false" outlineLevel="0" collapsed="false">
      <c r="B211" s="175"/>
      <c r="D211" s="176" t="s">
        <v>130</v>
      </c>
      <c r="E211" s="177"/>
      <c r="F211" s="178" t="s">
        <v>345</v>
      </c>
      <c r="H211" s="179" t="n">
        <v>4.3</v>
      </c>
      <c r="I211" s="180"/>
      <c r="L211" s="175"/>
      <c r="M211" s="181"/>
      <c r="N211" s="182"/>
      <c r="O211" s="182"/>
      <c r="P211" s="182"/>
      <c r="Q211" s="182"/>
      <c r="R211" s="182"/>
      <c r="S211" s="182"/>
      <c r="T211" s="183"/>
      <c r="AT211" s="177" t="s">
        <v>130</v>
      </c>
      <c r="AU211" s="177" t="s">
        <v>128</v>
      </c>
      <c r="AV211" s="174" t="s">
        <v>128</v>
      </c>
      <c r="AW211" s="174" t="s">
        <v>31</v>
      </c>
      <c r="AX211" s="174" t="s">
        <v>74</v>
      </c>
      <c r="AY211" s="177" t="s">
        <v>119</v>
      </c>
    </row>
    <row r="212" s="193" customFormat="true" ht="12.8" hidden="false" customHeight="false" outlineLevel="0" collapsed="false">
      <c r="B212" s="194"/>
      <c r="D212" s="176" t="s">
        <v>130</v>
      </c>
      <c r="E212" s="195"/>
      <c r="F212" s="196" t="s">
        <v>143</v>
      </c>
      <c r="H212" s="197" t="n">
        <v>57.818</v>
      </c>
      <c r="I212" s="198"/>
      <c r="L212" s="194"/>
      <c r="M212" s="199"/>
      <c r="N212" s="200"/>
      <c r="O212" s="200"/>
      <c r="P212" s="200"/>
      <c r="Q212" s="200"/>
      <c r="R212" s="200"/>
      <c r="S212" s="200"/>
      <c r="T212" s="201"/>
      <c r="AT212" s="195" t="s">
        <v>130</v>
      </c>
      <c r="AU212" s="195" t="s">
        <v>128</v>
      </c>
      <c r="AV212" s="193" t="s">
        <v>127</v>
      </c>
      <c r="AW212" s="193" t="s">
        <v>31</v>
      </c>
      <c r="AX212" s="193" t="s">
        <v>79</v>
      </c>
      <c r="AY212" s="195" t="s">
        <v>119</v>
      </c>
    </row>
    <row r="213" s="27" customFormat="true" ht="21.75" hidden="false" customHeight="true" outlineLevel="0" collapsed="false">
      <c r="A213" s="22"/>
      <c r="B213" s="160"/>
      <c r="C213" s="161" t="s">
        <v>346</v>
      </c>
      <c r="D213" s="161" t="s">
        <v>122</v>
      </c>
      <c r="E213" s="162" t="s">
        <v>347</v>
      </c>
      <c r="F213" s="163" t="s">
        <v>348</v>
      </c>
      <c r="G213" s="164" t="s">
        <v>125</v>
      </c>
      <c r="H213" s="165" t="n">
        <v>11.462</v>
      </c>
      <c r="I213" s="166"/>
      <c r="J213" s="167" t="n">
        <f aca="false">ROUND(I213*H213,2)</f>
        <v>0</v>
      </c>
      <c r="K213" s="163" t="s">
        <v>126</v>
      </c>
      <c r="L213" s="23"/>
      <c r="M213" s="168"/>
      <c r="N213" s="169" t="s">
        <v>40</v>
      </c>
      <c r="O213" s="60"/>
      <c r="P213" s="170" t="n">
        <f aca="false">O213*H213</f>
        <v>0</v>
      </c>
      <c r="Q213" s="170" t="n">
        <v>0.00036</v>
      </c>
      <c r="R213" s="170" t="n">
        <f aca="false">Q213*H213</f>
        <v>0.00412632</v>
      </c>
      <c r="S213" s="170" t="n">
        <v>0</v>
      </c>
      <c r="T213" s="171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2" t="s">
        <v>200</v>
      </c>
      <c r="AT213" s="172" t="s">
        <v>122</v>
      </c>
      <c r="AU213" s="172" t="s">
        <v>128</v>
      </c>
      <c r="AY213" s="3" t="s">
        <v>119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3" t="s">
        <v>128</v>
      </c>
      <c r="BK213" s="173" t="n">
        <f aca="false">ROUND(I213*H213,2)</f>
        <v>0</v>
      </c>
      <c r="BL213" s="3" t="s">
        <v>200</v>
      </c>
      <c r="BM213" s="172" t="s">
        <v>349</v>
      </c>
    </row>
    <row r="214" s="174" customFormat="true" ht="12.8" hidden="false" customHeight="false" outlineLevel="0" collapsed="false">
      <c r="B214" s="175"/>
      <c r="D214" s="176" t="s">
        <v>130</v>
      </c>
      <c r="E214" s="177"/>
      <c r="F214" s="178" t="s">
        <v>350</v>
      </c>
      <c r="H214" s="179" t="n">
        <v>11.462</v>
      </c>
      <c r="I214" s="180"/>
      <c r="L214" s="175"/>
      <c r="M214" s="181"/>
      <c r="N214" s="182"/>
      <c r="O214" s="182"/>
      <c r="P214" s="182"/>
      <c r="Q214" s="182"/>
      <c r="R214" s="182"/>
      <c r="S214" s="182"/>
      <c r="T214" s="183"/>
      <c r="AT214" s="177" t="s">
        <v>130</v>
      </c>
      <c r="AU214" s="177" t="s">
        <v>128</v>
      </c>
      <c r="AV214" s="174" t="s">
        <v>128</v>
      </c>
      <c r="AW214" s="174" t="s">
        <v>31</v>
      </c>
      <c r="AX214" s="174" t="s">
        <v>79</v>
      </c>
      <c r="AY214" s="177" t="s">
        <v>119</v>
      </c>
    </row>
    <row r="215" s="27" customFormat="true" ht="16.5" hidden="false" customHeight="true" outlineLevel="0" collapsed="false">
      <c r="A215" s="22"/>
      <c r="B215" s="160"/>
      <c r="C215" s="161" t="s">
        <v>351</v>
      </c>
      <c r="D215" s="161" t="s">
        <v>122</v>
      </c>
      <c r="E215" s="162" t="s">
        <v>352</v>
      </c>
      <c r="F215" s="163" t="s">
        <v>353</v>
      </c>
      <c r="G215" s="164" t="s">
        <v>125</v>
      </c>
      <c r="H215" s="165" t="n">
        <v>23.84</v>
      </c>
      <c r="I215" s="166"/>
      <c r="J215" s="167" t="n">
        <f aca="false">ROUND(I215*H215,2)</f>
        <v>0</v>
      </c>
      <c r="K215" s="163"/>
      <c r="L215" s="23"/>
      <c r="M215" s="168"/>
      <c r="N215" s="169" t="s">
        <v>40</v>
      </c>
      <c r="O215" s="60"/>
      <c r="P215" s="170" t="n">
        <f aca="false">O215*H215</f>
        <v>0</v>
      </c>
      <c r="Q215" s="170" t="n">
        <v>0.00074</v>
      </c>
      <c r="R215" s="170" t="n">
        <f aca="false">Q215*H215</f>
        <v>0.0176416</v>
      </c>
      <c r="S215" s="170" t="n">
        <v>0</v>
      </c>
      <c r="T215" s="171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200</v>
      </c>
      <c r="AT215" s="172" t="s">
        <v>122</v>
      </c>
      <c r="AU215" s="172" t="s">
        <v>128</v>
      </c>
      <c r="AY215" s="3" t="s">
        <v>119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128</v>
      </c>
      <c r="BK215" s="173" t="n">
        <f aca="false">ROUND(I215*H215,2)</f>
        <v>0</v>
      </c>
      <c r="BL215" s="3" t="s">
        <v>200</v>
      </c>
      <c r="BM215" s="172" t="s">
        <v>354</v>
      </c>
    </row>
    <row r="216" s="174" customFormat="true" ht="12.8" hidden="false" customHeight="false" outlineLevel="0" collapsed="false">
      <c r="B216" s="175"/>
      <c r="D216" s="176" t="s">
        <v>130</v>
      </c>
      <c r="E216" s="177"/>
      <c r="F216" s="178" t="s">
        <v>355</v>
      </c>
      <c r="H216" s="179" t="n">
        <v>3.8</v>
      </c>
      <c r="I216" s="180"/>
      <c r="L216" s="175"/>
      <c r="M216" s="181"/>
      <c r="N216" s="182"/>
      <c r="O216" s="182"/>
      <c r="P216" s="182"/>
      <c r="Q216" s="182"/>
      <c r="R216" s="182"/>
      <c r="S216" s="182"/>
      <c r="T216" s="183"/>
      <c r="AT216" s="177" t="s">
        <v>130</v>
      </c>
      <c r="AU216" s="177" t="s">
        <v>128</v>
      </c>
      <c r="AV216" s="174" t="s">
        <v>128</v>
      </c>
      <c r="AW216" s="174" t="s">
        <v>31</v>
      </c>
      <c r="AX216" s="174" t="s">
        <v>74</v>
      </c>
      <c r="AY216" s="177" t="s">
        <v>119</v>
      </c>
    </row>
    <row r="217" s="174" customFormat="true" ht="12.8" hidden="false" customHeight="false" outlineLevel="0" collapsed="false">
      <c r="B217" s="175"/>
      <c r="D217" s="176" t="s">
        <v>130</v>
      </c>
      <c r="E217" s="177"/>
      <c r="F217" s="178" t="s">
        <v>356</v>
      </c>
      <c r="H217" s="179" t="n">
        <v>20.04</v>
      </c>
      <c r="I217" s="180"/>
      <c r="L217" s="175"/>
      <c r="M217" s="181"/>
      <c r="N217" s="182"/>
      <c r="O217" s="182"/>
      <c r="P217" s="182"/>
      <c r="Q217" s="182"/>
      <c r="R217" s="182"/>
      <c r="S217" s="182"/>
      <c r="T217" s="183"/>
      <c r="AT217" s="177" t="s">
        <v>130</v>
      </c>
      <c r="AU217" s="177" t="s">
        <v>128</v>
      </c>
      <c r="AV217" s="174" t="s">
        <v>128</v>
      </c>
      <c r="AW217" s="174" t="s">
        <v>31</v>
      </c>
      <c r="AX217" s="174" t="s">
        <v>74</v>
      </c>
      <c r="AY217" s="177" t="s">
        <v>119</v>
      </c>
    </row>
    <row r="218" s="193" customFormat="true" ht="12.8" hidden="false" customHeight="false" outlineLevel="0" collapsed="false">
      <c r="B218" s="194"/>
      <c r="D218" s="176" t="s">
        <v>130</v>
      </c>
      <c r="E218" s="195"/>
      <c r="F218" s="196" t="s">
        <v>143</v>
      </c>
      <c r="H218" s="197" t="n">
        <v>23.84</v>
      </c>
      <c r="I218" s="198"/>
      <c r="L218" s="194"/>
      <c r="M218" s="199"/>
      <c r="N218" s="200"/>
      <c r="O218" s="200"/>
      <c r="P218" s="200"/>
      <c r="Q218" s="200"/>
      <c r="R218" s="200"/>
      <c r="S218" s="200"/>
      <c r="T218" s="201"/>
      <c r="AT218" s="195" t="s">
        <v>130</v>
      </c>
      <c r="AU218" s="195" t="s">
        <v>128</v>
      </c>
      <c r="AV218" s="193" t="s">
        <v>127</v>
      </c>
      <c r="AW218" s="193" t="s">
        <v>31</v>
      </c>
      <c r="AX218" s="193" t="s">
        <v>79</v>
      </c>
      <c r="AY218" s="195" t="s">
        <v>119</v>
      </c>
    </row>
    <row r="219" s="146" customFormat="true" ht="22.8" hidden="false" customHeight="true" outlineLevel="0" collapsed="false">
      <c r="B219" s="147"/>
      <c r="D219" s="148" t="s">
        <v>73</v>
      </c>
      <c r="E219" s="158" t="s">
        <v>357</v>
      </c>
      <c r="F219" s="158" t="s">
        <v>358</v>
      </c>
      <c r="I219" s="150"/>
      <c r="J219" s="159" t="n">
        <f aca="false">BK219</f>
        <v>0</v>
      </c>
      <c r="L219" s="147"/>
      <c r="M219" s="152"/>
      <c r="N219" s="153"/>
      <c r="O219" s="153"/>
      <c r="P219" s="154" t="n">
        <f aca="false">SUM(P220:P231)</f>
        <v>0</v>
      </c>
      <c r="Q219" s="153"/>
      <c r="R219" s="154" t="n">
        <f aca="false">SUM(R220:R231)</f>
        <v>0.36105602</v>
      </c>
      <c r="S219" s="153"/>
      <c r="T219" s="155" t="n">
        <f aca="false">SUM(T220:T231)</f>
        <v>0.06941086</v>
      </c>
      <c r="AR219" s="148" t="s">
        <v>128</v>
      </c>
      <c r="AT219" s="156" t="s">
        <v>73</v>
      </c>
      <c r="AU219" s="156" t="s">
        <v>79</v>
      </c>
      <c r="AY219" s="148" t="s">
        <v>119</v>
      </c>
      <c r="BK219" s="157" t="n">
        <f aca="false">SUM(BK220:BK231)</f>
        <v>0</v>
      </c>
    </row>
    <row r="220" s="27" customFormat="true" ht="16.5" hidden="false" customHeight="true" outlineLevel="0" collapsed="false">
      <c r="A220" s="22"/>
      <c r="B220" s="160"/>
      <c r="C220" s="161" t="s">
        <v>359</v>
      </c>
      <c r="D220" s="161" t="s">
        <v>122</v>
      </c>
      <c r="E220" s="162" t="s">
        <v>360</v>
      </c>
      <c r="F220" s="163" t="s">
        <v>361</v>
      </c>
      <c r="G220" s="164" t="s">
        <v>125</v>
      </c>
      <c r="H220" s="165" t="n">
        <v>223.906</v>
      </c>
      <c r="I220" s="166"/>
      <c r="J220" s="167" t="n">
        <f aca="false">ROUND(I220*H220,2)</f>
        <v>0</v>
      </c>
      <c r="K220" s="163" t="s">
        <v>126</v>
      </c>
      <c r="L220" s="23"/>
      <c r="M220" s="168"/>
      <c r="N220" s="169" t="s">
        <v>40</v>
      </c>
      <c r="O220" s="60"/>
      <c r="P220" s="170" t="n">
        <f aca="false">O220*H220</f>
        <v>0</v>
      </c>
      <c r="Q220" s="170" t="n">
        <v>0.001</v>
      </c>
      <c r="R220" s="170" t="n">
        <f aca="false">Q220*H220</f>
        <v>0.223906</v>
      </c>
      <c r="S220" s="170" t="n">
        <v>0.00031</v>
      </c>
      <c r="T220" s="171" t="n">
        <f aca="false">S220*H220</f>
        <v>0.06941086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200</v>
      </c>
      <c r="AT220" s="172" t="s">
        <v>122</v>
      </c>
      <c r="AU220" s="172" t="s">
        <v>128</v>
      </c>
      <c r="AY220" s="3" t="s">
        <v>119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128</v>
      </c>
      <c r="BK220" s="173" t="n">
        <f aca="false">ROUND(I220*H220,2)</f>
        <v>0</v>
      </c>
      <c r="BL220" s="3" t="s">
        <v>200</v>
      </c>
      <c r="BM220" s="172" t="s">
        <v>362</v>
      </c>
    </row>
    <row r="221" s="174" customFormat="true" ht="12.8" hidden="false" customHeight="false" outlineLevel="0" collapsed="false">
      <c r="B221" s="175"/>
      <c r="D221" s="176" t="s">
        <v>130</v>
      </c>
      <c r="E221" s="177"/>
      <c r="F221" s="178" t="s">
        <v>153</v>
      </c>
      <c r="H221" s="179" t="n">
        <v>57.1</v>
      </c>
      <c r="I221" s="180"/>
      <c r="L221" s="175"/>
      <c r="M221" s="181"/>
      <c r="N221" s="182"/>
      <c r="O221" s="182"/>
      <c r="P221" s="182"/>
      <c r="Q221" s="182"/>
      <c r="R221" s="182"/>
      <c r="S221" s="182"/>
      <c r="T221" s="183"/>
      <c r="AT221" s="177" t="s">
        <v>130</v>
      </c>
      <c r="AU221" s="177" t="s">
        <v>128</v>
      </c>
      <c r="AV221" s="174" t="s">
        <v>128</v>
      </c>
      <c r="AW221" s="174" t="s">
        <v>31</v>
      </c>
      <c r="AX221" s="174" t="s">
        <v>74</v>
      </c>
      <c r="AY221" s="177" t="s">
        <v>119</v>
      </c>
    </row>
    <row r="222" s="174" customFormat="true" ht="12.8" hidden="false" customHeight="false" outlineLevel="0" collapsed="false">
      <c r="B222" s="175"/>
      <c r="D222" s="176" t="s">
        <v>130</v>
      </c>
      <c r="E222" s="177"/>
      <c r="F222" s="178" t="s">
        <v>363</v>
      </c>
      <c r="H222" s="179" t="n">
        <v>94.34</v>
      </c>
      <c r="I222" s="180"/>
      <c r="L222" s="175"/>
      <c r="M222" s="181"/>
      <c r="N222" s="182"/>
      <c r="O222" s="182"/>
      <c r="P222" s="182"/>
      <c r="Q222" s="182"/>
      <c r="R222" s="182"/>
      <c r="S222" s="182"/>
      <c r="T222" s="183"/>
      <c r="AT222" s="177" t="s">
        <v>130</v>
      </c>
      <c r="AU222" s="177" t="s">
        <v>128</v>
      </c>
      <c r="AV222" s="174" t="s">
        <v>128</v>
      </c>
      <c r="AW222" s="174" t="s">
        <v>31</v>
      </c>
      <c r="AX222" s="174" t="s">
        <v>74</v>
      </c>
      <c r="AY222" s="177" t="s">
        <v>119</v>
      </c>
    </row>
    <row r="223" s="174" customFormat="true" ht="12.8" hidden="false" customHeight="false" outlineLevel="0" collapsed="false">
      <c r="B223" s="175"/>
      <c r="D223" s="176" t="s">
        <v>130</v>
      </c>
      <c r="E223" s="177"/>
      <c r="F223" s="178" t="s">
        <v>364</v>
      </c>
      <c r="H223" s="179" t="n">
        <v>28.939</v>
      </c>
      <c r="I223" s="180"/>
      <c r="L223" s="175"/>
      <c r="M223" s="181"/>
      <c r="N223" s="182"/>
      <c r="O223" s="182"/>
      <c r="P223" s="182"/>
      <c r="Q223" s="182"/>
      <c r="R223" s="182"/>
      <c r="S223" s="182"/>
      <c r="T223" s="183"/>
      <c r="AT223" s="177" t="s">
        <v>130</v>
      </c>
      <c r="AU223" s="177" t="s">
        <v>128</v>
      </c>
      <c r="AV223" s="174" t="s">
        <v>128</v>
      </c>
      <c r="AW223" s="174" t="s">
        <v>31</v>
      </c>
      <c r="AX223" s="174" t="s">
        <v>74</v>
      </c>
      <c r="AY223" s="177" t="s">
        <v>119</v>
      </c>
    </row>
    <row r="224" s="174" customFormat="true" ht="12.8" hidden="false" customHeight="false" outlineLevel="0" collapsed="false">
      <c r="B224" s="175"/>
      <c r="D224" s="176" t="s">
        <v>130</v>
      </c>
      <c r="E224" s="177"/>
      <c r="F224" s="178" t="s">
        <v>365</v>
      </c>
      <c r="H224" s="179" t="n">
        <v>32.065</v>
      </c>
      <c r="I224" s="180"/>
      <c r="L224" s="175"/>
      <c r="M224" s="181"/>
      <c r="N224" s="182"/>
      <c r="O224" s="182"/>
      <c r="P224" s="182"/>
      <c r="Q224" s="182"/>
      <c r="R224" s="182"/>
      <c r="S224" s="182"/>
      <c r="T224" s="183"/>
      <c r="AT224" s="177" t="s">
        <v>130</v>
      </c>
      <c r="AU224" s="177" t="s">
        <v>128</v>
      </c>
      <c r="AV224" s="174" t="s">
        <v>128</v>
      </c>
      <c r="AW224" s="174" t="s">
        <v>31</v>
      </c>
      <c r="AX224" s="174" t="s">
        <v>74</v>
      </c>
      <c r="AY224" s="177" t="s">
        <v>119</v>
      </c>
    </row>
    <row r="225" s="174" customFormat="true" ht="12.8" hidden="false" customHeight="false" outlineLevel="0" collapsed="false">
      <c r="B225" s="175"/>
      <c r="D225" s="176" t="s">
        <v>130</v>
      </c>
      <c r="E225" s="177"/>
      <c r="F225" s="178" t="s">
        <v>366</v>
      </c>
      <c r="H225" s="179" t="n">
        <v>11.462</v>
      </c>
      <c r="I225" s="180"/>
      <c r="L225" s="175"/>
      <c r="M225" s="181"/>
      <c r="N225" s="182"/>
      <c r="O225" s="182"/>
      <c r="P225" s="182"/>
      <c r="Q225" s="182"/>
      <c r="R225" s="182"/>
      <c r="S225" s="182"/>
      <c r="T225" s="183"/>
      <c r="AT225" s="177" t="s">
        <v>130</v>
      </c>
      <c r="AU225" s="177" t="s">
        <v>128</v>
      </c>
      <c r="AV225" s="174" t="s">
        <v>128</v>
      </c>
      <c r="AW225" s="174" t="s">
        <v>31</v>
      </c>
      <c r="AX225" s="174" t="s">
        <v>74</v>
      </c>
      <c r="AY225" s="177" t="s">
        <v>119</v>
      </c>
    </row>
    <row r="226" s="193" customFormat="true" ht="12.8" hidden="false" customHeight="false" outlineLevel="0" collapsed="false">
      <c r="B226" s="194"/>
      <c r="D226" s="176" t="s">
        <v>130</v>
      </c>
      <c r="E226" s="195"/>
      <c r="F226" s="196" t="s">
        <v>143</v>
      </c>
      <c r="H226" s="197" t="n">
        <v>223.906</v>
      </c>
      <c r="I226" s="198"/>
      <c r="L226" s="194"/>
      <c r="M226" s="199"/>
      <c r="N226" s="200"/>
      <c r="O226" s="200"/>
      <c r="P226" s="200"/>
      <c r="Q226" s="200"/>
      <c r="R226" s="200"/>
      <c r="S226" s="200"/>
      <c r="T226" s="201"/>
      <c r="AT226" s="195" t="s">
        <v>130</v>
      </c>
      <c r="AU226" s="195" t="s">
        <v>128</v>
      </c>
      <c r="AV226" s="193" t="s">
        <v>127</v>
      </c>
      <c r="AW226" s="193" t="s">
        <v>31</v>
      </c>
      <c r="AX226" s="193" t="s">
        <v>79</v>
      </c>
      <c r="AY226" s="195" t="s">
        <v>119</v>
      </c>
    </row>
    <row r="227" s="27" customFormat="true" ht="24.15" hidden="false" customHeight="true" outlineLevel="0" collapsed="false">
      <c r="A227" s="22"/>
      <c r="B227" s="160"/>
      <c r="C227" s="161" t="s">
        <v>367</v>
      </c>
      <c r="D227" s="161" t="s">
        <v>122</v>
      </c>
      <c r="E227" s="162" t="s">
        <v>368</v>
      </c>
      <c r="F227" s="163" t="s">
        <v>369</v>
      </c>
      <c r="G227" s="164" t="s">
        <v>125</v>
      </c>
      <c r="H227" s="165" t="n">
        <v>223.906</v>
      </c>
      <c r="I227" s="166"/>
      <c r="J227" s="167" t="n">
        <f aca="false">ROUND(I227*H227,2)</f>
        <v>0</v>
      </c>
      <c r="K227" s="163" t="s">
        <v>126</v>
      </c>
      <c r="L227" s="23"/>
      <c r="M227" s="168"/>
      <c r="N227" s="169" t="s">
        <v>40</v>
      </c>
      <c r="O227" s="60"/>
      <c r="P227" s="170" t="n">
        <f aca="false">O227*H227</f>
        <v>0</v>
      </c>
      <c r="Q227" s="170" t="n">
        <v>0</v>
      </c>
      <c r="R227" s="170" t="n">
        <f aca="false">Q227*H227</f>
        <v>0</v>
      </c>
      <c r="S227" s="170" t="n">
        <v>0</v>
      </c>
      <c r="T227" s="171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200</v>
      </c>
      <c r="AT227" s="172" t="s">
        <v>122</v>
      </c>
      <c r="AU227" s="172" t="s">
        <v>128</v>
      </c>
      <c r="AY227" s="3" t="s">
        <v>119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128</v>
      </c>
      <c r="BK227" s="173" t="n">
        <f aca="false">ROUND(I227*H227,2)</f>
        <v>0</v>
      </c>
      <c r="BL227" s="3" t="s">
        <v>200</v>
      </c>
      <c r="BM227" s="172" t="s">
        <v>370</v>
      </c>
    </row>
    <row r="228" s="27" customFormat="true" ht="24.15" hidden="false" customHeight="true" outlineLevel="0" collapsed="false">
      <c r="A228" s="22"/>
      <c r="B228" s="160"/>
      <c r="C228" s="161" t="s">
        <v>371</v>
      </c>
      <c r="D228" s="161" t="s">
        <v>122</v>
      </c>
      <c r="E228" s="162" t="s">
        <v>372</v>
      </c>
      <c r="F228" s="163" t="s">
        <v>373</v>
      </c>
      <c r="G228" s="164" t="s">
        <v>125</v>
      </c>
      <c r="H228" s="165" t="n">
        <v>166.09</v>
      </c>
      <c r="I228" s="166"/>
      <c r="J228" s="167" t="n">
        <f aca="false">ROUND(I228*H228,2)</f>
        <v>0</v>
      </c>
      <c r="K228" s="163" t="s">
        <v>126</v>
      </c>
      <c r="L228" s="23"/>
      <c r="M228" s="168"/>
      <c r="N228" s="169" t="s">
        <v>40</v>
      </c>
      <c r="O228" s="60"/>
      <c r="P228" s="170" t="n">
        <f aca="false">O228*H228</f>
        <v>0</v>
      </c>
      <c r="Q228" s="170" t="n">
        <v>0.00021</v>
      </c>
      <c r="R228" s="170" t="n">
        <f aca="false">Q228*H228</f>
        <v>0.0348789</v>
      </c>
      <c r="S228" s="170" t="n">
        <v>0</v>
      </c>
      <c r="T228" s="17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200</v>
      </c>
      <c r="AT228" s="172" t="s">
        <v>122</v>
      </c>
      <c r="AU228" s="172" t="s">
        <v>128</v>
      </c>
      <c r="AY228" s="3" t="s">
        <v>119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128</v>
      </c>
      <c r="BK228" s="173" t="n">
        <f aca="false">ROUND(I228*H228,2)</f>
        <v>0</v>
      </c>
      <c r="BL228" s="3" t="s">
        <v>200</v>
      </c>
      <c r="BM228" s="172" t="s">
        <v>374</v>
      </c>
    </row>
    <row r="229" s="174" customFormat="true" ht="12.8" hidden="false" customHeight="false" outlineLevel="0" collapsed="false">
      <c r="B229" s="175"/>
      <c r="D229" s="176" t="s">
        <v>130</v>
      </c>
      <c r="E229" s="177"/>
      <c r="F229" s="178" t="s">
        <v>375</v>
      </c>
      <c r="H229" s="179" t="n">
        <v>166.09</v>
      </c>
      <c r="I229" s="180"/>
      <c r="L229" s="175"/>
      <c r="M229" s="181"/>
      <c r="N229" s="182"/>
      <c r="O229" s="182"/>
      <c r="P229" s="182"/>
      <c r="Q229" s="182"/>
      <c r="R229" s="182"/>
      <c r="S229" s="182"/>
      <c r="T229" s="183"/>
      <c r="AT229" s="177" t="s">
        <v>130</v>
      </c>
      <c r="AU229" s="177" t="s">
        <v>128</v>
      </c>
      <c r="AV229" s="174" t="s">
        <v>128</v>
      </c>
      <c r="AW229" s="174" t="s">
        <v>31</v>
      </c>
      <c r="AX229" s="174" t="s">
        <v>79</v>
      </c>
      <c r="AY229" s="177" t="s">
        <v>119</v>
      </c>
    </row>
    <row r="230" s="27" customFormat="true" ht="24.15" hidden="false" customHeight="true" outlineLevel="0" collapsed="false">
      <c r="A230" s="22"/>
      <c r="B230" s="160"/>
      <c r="C230" s="161" t="s">
        <v>376</v>
      </c>
      <c r="D230" s="161" t="s">
        <v>122</v>
      </c>
      <c r="E230" s="162" t="s">
        <v>377</v>
      </c>
      <c r="F230" s="163" t="s">
        <v>378</v>
      </c>
      <c r="G230" s="164" t="s">
        <v>125</v>
      </c>
      <c r="H230" s="165" t="n">
        <v>57.82</v>
      </c>
      <c r="I230" s="166"/>
      <c r="J230" s="167" t="n">
        <f aca="false">ROUND(I230*H230,2)</f>
        <v>0</v>
      </c>
      <c r="K230" s="163" t="s">
        <v>126</v>
      </c>
      <c r="L230" s="23"/>
      <c r="M230" s="168"/>
      <c r="N230" s="169" t="s">
        <v>40</v>
      </c>
      <c r="O230" s="60"/>
      <c r="P230" s="170" t="n">
        <f aca="false">O230*H230</f>
        <v>0</v>
      </c>
      <c r="Q230" s="170" t="n">
        <v>0.00074</v>
      </c>
      <c r="R230" s="170" t="n">
        <f aca="false">Q230*H230</f>
        <v>0.0427868</v>
      </c>
      <c r="S230" s="170" t="n">
        <v>0</v>
      </c>
      <c r="T230" s="171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200</v>
      </c>
      <c r="AT230" s="172" t="s">
        <v>122</v>
      </c>
      <c r="AU230" s="172" t="s">
        <v>128</v>
      </c>
      <c r="AY230" s="3" t="s">
        <v>119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128</v>
      </c>
      <c r="BK230" s="173" t="n">
        <f aca="false">ROUND(I230*H230,2)</f>
        <v>0</v>
      </c>
      <c r="BL230" s="3" t="s">
        <v>200</v>
      </c>
      <c r="BM230" s="172" t="s">
        <v>379</v>
      </c>
    </row>
    <row r="231" s="27" customFormat="true" ht="24.15" hidden="false" customHeight="true" outlineLevel="0" collapsed="false">
      <c r="A231" s="22"/>
      <c r="B231" s="160"/>
      <c r="C231" s="161" t="s">
        <v>380</v>
      </c>
      <c r="D231" s="161" t="s">
        <v>122</v>
      </c>
      <c r="E231" s="162" t="s">
        <v>381</v>
      </c>
      <c r="F231" s="163" t="s">
        <v>382</v>
      </c>
      <c r="G231" s="164" t="s">
        <v>125</v>
      </c>
      <c r="H231" s="165" t="n">
        <v>212.444</v>
      </c>
      <c r="I231" s="166"/>
      <c r="J231" s="167" t="n">
        <f aca="false">ROUND(I231*H231,2)</f>
        <v>0</v>
      </c>
      <c r="K231" s="163" t="s">
        <v>126</v>
      </c>
      <c r="L231" s="23"/>
      <c r="M231" s="168"/>
      <c r="N231" s="169" t="s">
        <v>40</v>
      </c>
      <c r="O231" s="60"/>
      <c r="P231" s="170" t="n">
        <f aca="false">O231*H231</f>
        <v>0</v>
      </c>
      <c r="Q231" s="170" t="n">
        <v>0.00028</v>
      </c>
      <c r="R231" s="170" t="n">
        <f aca="false">Q231*H231</f>
        <v>0.05948432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200</v>
      </c>
      <c r="AT231" s="172" t="s">
        <v>122</v>
      </c>
      <c r="AU231" s="172" t="s">
        <v>128</v>
      </c>
      <c r="AY231" s="3" t="s">
        <v>119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128</v>
      </c>
      <c r="BK231" s="173" t="n">
        <f aca="false">ROUND(I231*H231,2)</f>
        <v>0</v>
      </c>
      <c r="BL231" s="3" t="s">
        <v>200</v>
      </c>
      <c r="BM231" s="172" t="s">
        <v>383</v>
      </c>
    </row>
    <row r="232" s="146" customFormat="true" ht="25.9" hidden="false" customHeight="true" outlineLevel="0" collapsed="false">
      <c r="B232" s="147"/>
      <c r="D232" s="148" t="s">
        <v>73</v>
      </c>
      <c r="E232" s="149" t="s">
        <v>384</v>
      </c>
      <c r="F232" s="149" t="s">
        <v>385</v>
      </c>
      <c r="I232" s="150"/>
      <c r="J232" s="151" t="n">
        <f aca="false">BK232</f>
        <v>0</v>
      </c>
      <c r="L232" s="147"/>
      <c r="M232" s="152"/>
      <c r="N232" s="153"/>
      <c r="O232" s="153"/>
      <c r="P232" s="154" t="n">
        <f aca="false">SUM(P233:P235)</f>
        <v>0</v>
      </c>
      <c r="Q232" s="153"/>
      <c r="R232" s="154" t="n">
        <f aca="false">SUM(R233:R235)</f>
        <v>0</v>
      </c>
      <c r="S232" s="153"/>
      <c r="T232" s="155" t="n">
        <f aca="false">SUM(T233:T235)</f>
        <v>0</v>
      </c>
      <c r="AR232" s="148" t="s">
        <v>127</v>
      </c>
      <c r="AT232" s="156" t="s">
        <v>73</v>
      </c>
      <c r="AU232" s="156" t="s">
        <v>74</v>
      </c>
      <c r="AY232" s="148" t="s">
        <v>119</v>
      </c>
      <c r="BK232" s="157" t="n">
        <f aca="false">SUM(BK233:BK235)</f>
        <v>0</v>
      </c>
    </row>
    <row r="233" s="27" customFormat="true" ht="16.5" hidden="false" customHeight="true" outlineLevel="0" collapsed="false">
      <c r="A233" s="22"/>
      <c r="B233" s="160"/>
      <c r="C233" s="161" t="s">
        <v>386</v>
      </c>
      <c r="D233" s="161" t="s">
        <v>122</v>
      </c>
      <c r="E233" s="162" t="s">
        <v>387</v>
      </c>
      <c r="F233" s="163" t="s">
        <v>388</v>
      </c>
      <c r="G233" s="164" t="s">
        <v>161</v>
      </c>
      <c r="H233" s="165" t="n">
        <v>8</v>
      </c>
      <c r="I233" s="166"/>
      <c r="J233" s="167" t="n">
        <f aca="false">ROUND(I233*H233,2)</f>
        <v>0</v>
      </c>
      <c r="K233" s="163" t="s">
        <v>126</v>
      </c>
      <c r="L233" s="23"/>
      <c r="M233" s="168"/>
      <c r="N233" s="169" t="s">
        <v>40</v>
      </c>
      <c r="O233" s="60"/>
      <c r="P233" s="170" t="n">
        <f aca="false">O233*H233</f>
        <v>0</v>
      </c>
      <c r="Q233" s="170" t="n">
        <v>0</v>
      </c>
      <c r="R233" s="170" t="n">
        <f aca="false">Q233*H233</f>
        <v>0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389</v>
      </c>
      <c r="AT233" s="172" t="s">
        <v>122</v>
      </c>
      <c r="AU233" s="172" t="s">
        <v>79</v>
      </c>
      <c r="AY233" s="3" t="s">
        <v>119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128</v>
      </c>
      <c r="BK233" s="173" t="n">
        <f aca="false">ROUND(I233*H233,2)</f>
        <v>0</v>
      </c>
      <c r="BL233" s="3" t="s">
        <v>389</v>
      </c>
      <c r="BM233" s="172" t="s">
        <v>390</v>
      </c>
    </row>
    <row r="234" s="174" customFormat="true" ht="12.8" hidden="false" customHeight="false" outlineLevel="0" collapsed="false">
      <c r="B234" s="175"/>
      <c r="D234" s="176" t="s">
        <v>130</v>
      </c>
      <c r="E234" s="177"/>
      <c r="F234" s="178" t="s">
        <v>391</v>
      </c>
      <c r="H234" s="179" t="n">
        <v>8</v>
      </c>
      <c r="I234" s="180"/>
      <c r="L234" s="175"/>
      <c r="M234" s="181"/>
      <c r="N234" s="182"/>
      <c r="O234" s="182"/>
      <c r="P234" s="182"/>
      <c r="Q234" s="182"/>
      <c r="R234" s="182"/>
      <c r="S234" s="182"/>
      <c r="T234" s="183"/>
      <c r="AT234" s="177" t="s">
        <v>130</v>
      </c>
      <c r="AU234" s="177" t="s">
        <v>79</v>
      </c>
      <c r="AV234" s="174" t="s">
        <v>128</v>
      </c>
      <c r="AW234" s="174" t="s">
        <v>31</v>
      </c>
      <c r="AX234" s="174" t="s">
        <v>74</v>
      </c>
      <c r="AY234" s="177" t="s">
        <v>119</v>
      </c>
    </row>
    <row r="235" s="193" customFormat="true" ht="12.8" hidden="false" customHeight="false" outlineLevel="0" collapsed="false">
      <c r="B235" s="194"/>
      <c r="D235" s="176" t="s">
        <v>130</v>
      </c>
      <c r="E235" s="195"/>
      <c r="F235" s="196" t="s">
        <v>143</v>
      </c>
      <c r="H235" s="197" t="n">
        <v>8</v>
      </c>
      <c r="I235" s="198"/>
      <c r="L235" s="194"/>
      <c r="M235" s="199"/>
      <c r="N235" s="200"/>
      <c r="O235" s="200"/>
      <c r="P235" s="200"/>
      <c r="Q235" s="200"/>
      <c r="R235" s="200"/>
      <c r="S235" s="200"/>
      <c r="T235" s="201"/>
      <c r="AT235" s="195" t="s">
        <v>130</v>
      </c>
      <c r="AU235" s="195" t="s">
        <v>79</v>
      </c>
      <c r="AV235" s="193" t="s">
        <v>127</v>
      </c>
      <c r="AW235" s="193" t="s">
        <v>31</v>
      </c>
      <c r="AX235" s="193" t="s">
        <v>79</v>
      </c>
      <c r="AY235" s="195" t="s">
        <v>119</v>
      </c>
    </row>
    <row r="236" s="146" customFormat="true" ht="25.9" hidden="false" customHeight="true" outlineLevel="0" collapsed="false">
      <c r="B236" s="147"/>
      <c r="D236" s="148" t="s">
        <v>73</v>
      </c>
      <c r="E236" s="149" t="s">
        <v>392</v>
      </c>
      <c r="F236" s="149" t="s">
        <v>393</v>
      </c>
      <c r="I236" s="150"/>
      <c r="J236" s="151" t="n">
        <f aca="false">BK236</f>
        <v>0</v>
      </c>
      <c r="L236" s="147"/>
      <c r="M236" s="152"/>
      <c r="N236" s="153"/>
      <c r="O236" s="153"/>
      <c r="P236" s="154" t="n">
        <f aca="false">P237+P239+P241</f>
        <v>0</v>
      </c>
      <c r="Q236" s="153"/>
      <c r="R236" s="154" t="n">
        <f aca="false">R237+R239+R241</f>
        <v>0</v>
      </c>
      <c r="S236" s="153"/>
      <c r="T236" s="155" t="n">
        <f aca="false">T237+T239+T241</f>
        <v>0</v>
      </c>
      <c r="AR236" s="148" t="s">
        <v>154</v>
      </c>
      <c r="AT236" s="156" t="s">
        <v>73</v>
      </c>
      <c r="AU236" s="156" t="s">
        <v>74</v>
      </c>
      <c r="AY236" s="148" t="s">
        <v>119</v>
      </c>
      <c r="BK236" s="157" t="n">
        <f aca="false">BK237+BK239+BK241</f>
        <v>0</v>
      </c>
    </row>
    <row r="237" s="146" customFormat="true" ht="22.8" hidden="false" customHeight="true" outlineLevel="0" collapsed="false">
      <c r="B237" s="147"/>
      <c r="D237" s="148" t="s">
        <v>73</v>
      </c>
      <c r="E237" s="158" t="s">
        <v>394</v>
      </c>
      <c r="F237" s="158" t="s">
        <v>395</v>
      </c>
      <c r="I237" s="150"/>
      <c r="J237" s="159" t="n">
        <f aca="false">BK237</f>
        <v>0</v>
      </c>
      <c r="L237" s="147"/>
      <c r="M237" s="152"/>
      <c r="N237" s="153"/>
      <c r="O237" s="153"/>
      <c r="P237" s="154" t="n">
        <f aca="false">P238</f>
        <v>0</v>
      </c>
      <c r="Q237" s="153"/>
      <c r="R237" s="154" t="n">
        <f aca="false">R238</f>
        <v>0</v>
      </c>
      <c r="S237" s="153"/>
      <c r="T237" s="155" t="n">
        <f aca="false">T238</f>
        <v>0</v>
      </c>
      <c r="AR237" s="148" t="s">
        <v>154</v>
      </c>
      <c r="AT237" s="156" t="s">
        <v>73</v>
      </c>
      <c r="AU237" s="156" t="s">
        <v>79</v>
      </c>
      <c r="AY237" s="148" t="s">
        <v>119</v>
      </c>
      <c r="BK237" s="157" t="n">
        <f aca="false">BK238</f>
        <v>0</v>
      </c>
    </row>
    <row r="238" s="27" customFormat="true" ht="16.5" hidden="false" customHeight="true" outlineLevel="0" collapsed="false">
      <c r="A238" s="22"/>
      <c r="B238" s="160"/>
      <c r="C238" s="161" t="s">
        <v>396</v>
      </c>
      <c r="D238" s="161" t="s">
        <v>122</v>
      </c>
      <c r="E238" s="162" t="s">
        <v>397</v>
      </c>
      <c r="F238" s="163" t="s">
        <v>398</v>
      </c>
      <c r="G238" s="164" t="s">
        <v>157</v>
      </c>
      <c r="H238" s="165" t="n">
        <v>1</v>
      </c>
      <c r="I238" s="166"/>
      <c r="J238" s="167" t="n">
        <f aca="false">ROUND(I238*H238,2)</f>
        <v>0</v>
      </c>
      <c r="K238" s="163" t="s">
        <v>126</v>
      </c>
      <c r="L238" s="23"/>
      <c r="M238" s="168"/>
      <c r="N238" s="169" t="s">
        <v>40</v>
      </c>
      <c r="O238" s="60"/>
      <c r="P238" s="170" t="n">
        <f aca="false">O238*H238</f>
        <v>0</v>
      </c>
      <c r="Q238" s="170" t="n">
        <v>0</v>
      </c>
      <c r="R238" s="170" t="n">
        <f aca="false">Q238*H238</f>
        <v>0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399</v>
      </c>
      <c r="AT238" s="172" t="s">
        <v>122</v>
      </c>
      <c r="AU238" s="172" t="s">
        <v>128</v>
      </c>
      <c r="AY238" s="3" t="s">
        <v>119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128</v>
      </c>
      <c r="BK238" s="173" t="n">
        <f aca="false">ROUND(I238*H238,2)</f>
        <v>0</v>
      </c>
      <c r="BL238" s="3" t="s">
        <v>399</v>
      </c>
      <c r="BM238" s="172" t="s">
        <v>400</v>
      </c>
    </row>
    <row r="239" s="146" customFormat="true" ht="22.8" hidden="false" customHeight="true" outlineLevel="0" collapsed="false">
      <c r="B239" s="147"/>
      <c r="D239" s="148" t="s">
        <v>73</v>
      </c>
      <c r="E239" s="158" t="s">
        <v>401</v>
      </c>
      <c r="F239" s="158" t="s">
        <v>402</v>
      </c>
      <c r="I239" s="150"/>
      <c r="J239" s="159" t="n">
        <f aca="false">BK239</f>
        <v>0</v>
      </c>
      <c r="L239" s="147"/>
      <c r="M239" s="152"/>
      <c r="N239" s="153"/>
      <c r="O239" s="153"/>
      <c r="P239" s="154" t="n">
        <f aca="false">P240</f>
        <v>0</v>
      </c>
      <c r="Q239" s="153"/>
      <c r="R239" s="154" t="n">
        <f aca="false">R240</f>
        <v>0</v>
      </c>
      <c r="S239" s="153"/>
      <c r="T239" s="155" t="n">
        <f aca="false">T240</f>
        <v>0</v>
      </c>
      <c r="AR239" s="148" t="s">
        <v>154</v>
      </c>
      <c r="AT239" s="156" t="s">
        <v>73</v>
      </c>
      <c r="AU239" s="156" t="s">
        <v>79</v>
      </c>
      <c r="AY239" s="148" t="s">
        <v>119</v>
      </c>
      <c r="BK239" s="157" t="n">
        <f aca="false">BK240</f>
        <v>0</v>
      </c>
    </row>
    <row r="240" s="27" customFormat="true" ht="16.5" hidden="false" customHeight="true" outlineLevel="0" collapsed="false">
      <c r="A240" s="22"/>
      <c r="B240" s="160"/>
      <c r="C240" s="161" t="s">
        <v>403</v>
      </c>
      <c r="D240" s="161" t="s">
        <v>122</v>
      </c>
      <c r="E240" s="162" t="s">
        <v>404</v>
      </c>
      <c r="F240" s="163" t="s">
        <v>405</v>
      </c>
      <c r="G240" s="164" t="s">
        <v>157</v>
      </c>
      <c r="H240" s="165" t="n">
        <v>1</v>
      </c>
      <c r="I240" s="166"/>
      <c r="J240" s="167" t="n">
        <f aca="false">ROUND(I240*H240,2)</f>
        <v>0</v>
      </c>
      <c r="K240" s="163" t="s">
        <v>126</v>
      </c>
      <c r="L240" s="23"/>
      <c r="M240" s="168"/>
      <c r="N240" s="169" t="s">
        <v>40</v>
      </c>
      <c r="O240" s="60"/>
      <c r="P240" s="170" t="n">
        <f aca="false">O240*H240</f>
        <v>0</v>
      </c>
      <c r="Q240" s="170" t="n">
        <v>0</v>
      </c>
      <c r="R240" s="170" t="n">
        <f aca="false">Q240*H240</f>
        <v>0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399</v>
      </c>
      <c r="AT240" s="172" t="s">
        <v>122</v>
      </c>
      <c r="AU240" s="172" t="s">
        <v>128</v>
      </c>
      <c r="AY240" s="3" t="s">
        <v>119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128</v>
      </c>
      <c r="BK240" s="173" t="n">
        <f aca="false">ROUND(I240*H240,2)</f>
        <v>0</v>
      </c>
      <c r="BL240" s="3" t="s">
        <v>399</v>
      </c>
      <c r="BM240" s="172" t="s">
        <v>406</v>
      </c>
    </row>
    <row r="241" s="146" customFormat="true" ht="22.8" hidden="false" customHeight="true" outlineLevel="0" collapsed="false">
      <c r="B241" s="147"/>
      <c r="D241" s="148" t="s">
        <v>73</v>
      </c>
      <c r="E241" s="158" t="s">
        <v>407</v>
      </c>
      <c r="F241" s="158" t="s">
        <v>408</v>
      </c>
      <c r="I241" s="150"/>
      <c r="J241" s="159" t="n">
        <f aca="false">BK241</f>
        <v>0</v>
      </c>
      <c r="L241" s="147"/>
      <c r="M241" s="152"/>
      <c r="N241" s="153"/>
      <c r="O241" s="153"/>
      <c r="P241" s="154" t="n">
        <f aca="false">P242</f>
        <v>0</v>
      </c>
      <c r="Q241" s="153"/>
      <c r="R241" s="154" t="n">
        <f aca="false">R242</f>
        <v>0</v>
      </c>
      <c r="S241" s="153"/>
      <c r="T241" s="155" t="n">
        <f aca="false">T242</f>
        <v>0</v>
      </c>
      <c r="AR241" s="148" t="s">
        <v>154</v>
      </c>
      <c r="AT241" s="156" t="s">
        <v>73</v>
      </c>
      <c r="AU241" s="156" t="s">
        <v>79</v>
      </c>
      <c r="AY241" s="148" t="s">
        <v>119</v>
      </c>
      <c r="BK241" s="157" t="n">
        <f aca="false">BK242</f>
        <v>0</v>
      </c>
    </row>
    <row r="242" s="27" customFormat="true" ht="16.5" hidden="false" customHeight="true" outlineLevel="0" collapsed="false">
      <c r="A242" s="22"/>
      <c r="B242" s="160"/>
      <c r="C242" s="161" t="s">
        <v>409</v>
      </c>
      <c r="D242" s="161" t="s">
        <v>122</v>
      </c>
      <c r="E242" s="162" t="s">
        <v>410</v>
      </c>
      <c r="F242" s="163" t="s">
        <v>411</v>
      </c>
      <c r="G242" s="164" t="s">
        <v>157</v>
      </c>
      <c r="H242" s="165" t="n">
        <v>1</v>
      </c>
      <c r="I242" s="166"/>
      <c r="J242" s="167" t="n">
        <f aca="false">ROUND(I242*H242,2)</f>
        <v>0</v>
      </c>
      <c r="K242" s="163" t="s">
        <v>126</v>
      </c>
      <c r="L242" s="23"/>
      <c r="M242" s="213"/>
      <c r="N242" s="214" t="s">
        <v>40</v>
      </c>
      <c r="O242" s="215"/>
      <c r="P242" s="216" t="n">
        <f aca="false">O242*H242</f>
        <v>0</v>
      </c>
      <c r="Q242" s="216" t="n">
        <v>0</v>
      </c>
      <c r="R242" s="216" t="n">
        <f aca="false">Q242*H242</f>
        <v>0</v>
      </c>
      <c r="S242" s="216" t="n">
        <v>0</v>
      </c>
      <c r="T242" s="217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399</v>
      </c>
      <c r="AT242" s="172" t="s">
        <v>122</v>
      </c>
      <c r="AU242" s="172" t="s">
        <v>128</v>
      </c>
      <c r="AY242" s="3" t="s">
        <v>119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128</v>
      </c>
      <c r="BK242" s="173" t="n">
        <f aca="false">ROUND(I242*H242,2)</f>
        <v>0</v>
      </c>
      <c r="BL242" s="3" t="s">
        <v>399</v>
      </c>
      <c r="BM242" s="172" t="s">
        <v>412</v>
      </c>
    </row>
    <row r="243" s="27" customFormat="true" ht="6.95" hidden="false" customHeight="true" outlineLevel="0" collapsed="false">
      <c r="A243" s="22"/>
      <c r="B243" s="44"/>
      <c r="C243" s="45"/>
      <c r="D243" s="45"/>
      <c r="E243" s="45"/>
      <c r="F243" s="45"/>
      <c r="G243" s="45"/>
      <c r="H243" s="45"/>
      <c r="I243" s="45"/>
      <c r="J243" s="45"/>
      <c r="K243" s="45"/>
      <c r="L243" s="23"/>
      <c r="M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</row>
  </sheetData>
  <autoFilter ref="C128:K242"/>
  <mergeCells count="6">
    <mergeCell ref="L2:V2"/>
    <mergeCell ref="E7:H7"/>
    <mergeCell ref="E16:H16"/>
    <mergeCell ref="E25:H25"/>
    <mergeCell ref="E85:H85"/>
    <mergeCell ref="E121:H121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2021-09-03T12:28:12Z</dcterms:created>
  <dc:creator>Eva-TOSH\Eva</dc:creator>
  <dc:description/>
  <dc:language>cs-CZ</dc:language>
  <cp:lastModifiedBy/>
  <cp:lastPrinted>2021-09-03T14:33:44Z</cp:lastPrinted>
  <dcterms:modified xsi:type="dcterms:W3CDTF">2021-09-03T14:34:06Z</dcterms:modified>
  <cp:revision>1</cp:revision>
  <dc:subject/>
  <dc:title/>
</cp:coreProperties>
</file>